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476" windowWidth="15570" windowHeight="9810" tabRatio="883" activeTab="2"/>
  </bookViews>
  <sheets>
    <sheet name="Budget summary GF" sheetId="1" r:id="rId1"/>
    <sheet name="Definitions" sheetId="2" r:id="rId2"/>
    <sheet name="LFA summary budget" sheetId="3" r:id="rId3"/>
  </sheets>
  <externalReferences>
    <externalReference r:id="rId6"/>
  </externalReferences>
  <definedNames>
    <definedName name="Components">'Budget summary GF'!$AQ$1:$AQ$7</definedName>
    <definedName name="DiseaseComponent">'Budget summary GF'!$AQ$1:$AQ$6</definedName>
    <definedName name="Grantcycle">'Definitions'!#REF!</definedName>
    <definedName name="HIV_AIDS">'Definitions'!$C$31:$C$55</definedName>
    <definedName name="HIV_TB">'Definitions'!$C$57:$C$71</definedName>
    <definedName name="HIVAIDS">'Definitions'!$C$31:$C$55</definedName>
    <definedName name="HIVTB">'Definitions'!$C$57:$C$71</definedName>
    <definedName name="HSS">'Definitions'!$C$115:$C$123</definedName>
    <definedName name="IMPLEMENTATION_PHASE">'Definitions'!#REF!</definedName>
    <definedName name="list">'Definitions'!$C$4:$C$7</definedName>
    <definedName name="list1">'Definitions'!$I$10:$I$13</definedName>
    <definedName name="list2">'Definitions'!$B$40:$B$45</definedName>
    <definedName name="listH">'Definitions'!#REF!</definedName>
    <definedName name="listie">'Definitions'!$B$31:$B$38</definedName>
    <definedName name="listmac">'Definitions'!$B$40:$B$46</definedName>
    <definedName name="listmacHss">'Definitions'!$B$115:$B$117</definedName>
    <definedName name="listmacHT">'Definitions'!$B$57:$B$62</definedName>
    <definedName name="listmacM">'Definitions'!$B$73:$B$77</definedName>
    <definedName name="listmacT">'Definitions'!$B$97:$B$102</definedName>
    <definedName name="listnew">'Budget summary GF'!$AP$27:$AP$50</definedName>
    <definedName name="listS">'Budget summary GF'!$AP$62:$AP$77</definedName>
    <definedName name="listsda">'Budget summary GF'!$AP$62:$AP$69</definedName>
    <definedName name="listsdah">'Definitions'!$C$31:$C$55</definedName>
    <definedName name="listsdahiv">'Definitions'!$C$62:$C$90</definedName>
    <definedName name="listsdahiv1">'Definitions'!$C$61:$C$90</definedName>
    <definedName name="listsdaHss">'Definitions'!$C$115:$C$123</definedName>
    <definedName name="listsdaHT">'Definitions'!$C$57:$C$71</definedName>
    <definedName name="listsdaM">'Definitions'!$C$73:$C$95</definedName>
    <definedName name="listsdaT">'Definitions'!$C$97:$C$112</definedName>
    <definedName name="listserv">'Budget summary GF'!$AP$62:$AP$69</definedName>
    <definedName name="MacrocategoriesALL">'Definitions'!$B$127:$B$149</definedName>
    <definedName name="Malaria">'Definitions'!$C$73:$C$95</definedName>
    <definedName name="_xlnm.Print_Area" localSheetId="0">'Budget summary GF'!$A$1:$U$69</definedName>
    <definedName name="_xlnm.Print_Area" localSheetId="1">'Definitions'!$A$1:$H$33</definedName>
    <definedName name="SD">#REF!</definedName>
    <definedName name="SDA">#REF!</definedName>
    <definedName name="Tuberculosis">'Definitions'!$C$97:$C$112</definedName>
  </definedNames>
  <calcPr fullCalcOnLoad="1"/>
</workbook>
</file>

<file path=xl/comments1.xml><?xml version="1.0" encoding="utf-8"?>
<comments xmlns="http://schemas.openxmlformats.org/spreadsheetml/2006/main">
  <authors>
    <author>ppower</author>
    <author>mriveromartinez</author>
  </authors>
  <commentList>
    <comment ref="D55" authorId="0">
      <text>
        <r>
          <rPr>
            <sz val="10"/>
            <color indexed="10"/>
            <rFont val="Tahoma"/>
            <family val="2"/>
          </rPr>
          <t>If a Faith Based Organization is also a NGO or CBO. It should be selected as an FBO!</t>
        </r>
        <r>
          <rPr>
            <sz val="8"/>
            <rFont val="Tahoma"/>
            <family val="2"/>
          </rPr>
          <t xml:space="preserve">
</t>
        </r>
      </text>
    </comment>
    <comment ref="B30" authorId="0">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E10" authorId="1">
      <text>
        <r>
          <rPr>
            <b/>
            <sz val="12"/>
            <rFont val="Tahoma"/>
            <family val="2"/>
          </rPr>
          <t>Please indicate the appropriate periods. I.e. P1, P2, etc. OR Q1, Q2, etc. (as per PF)</t>
        </r>
      </text>
    </comment>
    <comment ref="S16" authorId="1">
      <text>
        <r>
          <rPr>
            <b/>
            <sz val="12"/>
            <rFont val="Tahoma"/>
            <family val="2"/>
          </rPr>
          <t>If this column is not applicable (i.e. Phase 1); please leave it blank. THANKS</t>
        </r>
        <r>
          <rPr>
            <sz val="12"/>
            <rFont val="Tahoma"/>
            <family val="2"/>
          </rPr>
          <t xml:space="preserve">
</t>
        </r>
      </text>
    </comment>
  </commentList>
</comments>
</file>

<file path=xl/comments3.xml><?xml version="1.0" encoding="utf-8"?>
<comments xmlns="http://schemas.openxmlformats.org/spreadsheetml/2006/main">
  <authors>
    <author>mriveromartinez</author>
    <author>ppower</author>
  </authors>
  <commentList>
    <comment ref="E10" authorId="0">
      <text>
        <r>
          <rPr>
            <b/>
            <sz val="12"/>
            <rFont val="Tahoma"/>
            <family val="2"/>
          </rPr>
          <t>Please indicate the appropriate periods. I.e. P1, P2, etc. OR Q1, Q2, etc. (as per PF)</t>
        </r>
      </text>
    </comment>
    <comment ref="S16" authorId="0">
      <text>
        <r>
          <rPr>
            <b/>
            <sz val="12"/>
            <rFont val="Tahoma"/>
            <family val="2"/>
          </rPr>
          <t>If this column is not applicable (i.e. Phase 1); please leave it blank. THANKS</t>
        </r>
        <r>
          <rPr>
            <sz val="12"/>
            <rFont val="Tahoma"/>
            <family val="2"/>
          </rPr>
          <t xml:space="preserve">
</t>
        </r>
      </text>
    </comment>
    <comment ref="B30" authorId="1">
      <text>
        <r>
          <rPr>
            <b/>
            <sz val="8"/>
            <rFont val="Tahoma"/>
            <family val="2"/>
          </rPr>
          <t>This category should only be used as a last resort if there is a type of cost that absolutely cannot be allocated to another cost category</t>
        </r>
        <r>
          <rPr>
            <sz val="8"/>
            <rFont val="Tahoma"/>
            <family val="2"/>
          </rPr>
          <t xml:space="preserve">
</t>
        </r>
      </text>
    </comment>
    <comment ref="D55" authorId="1">
      <text>
        <r>
          <rPr>
            <sz val="10"/>
            <color indexed="10"/>
            <rFont val="Tahoma"/>
            <family val="2"/>
          </rPr>
          <t>If a Faith Based Organization is also a NGO or CBO. It should be selected as an FBO!</t>
        </r>
        <r>
          <rPr>
            <sz val="8"/>
            <rFont val="Tahoma"/>
            <family val="2"/>
          </rPr>
          <t xml:space="preserve">
</t>
        </r>
      </text>
    </comment>
  </commentList>
</comments>
</file>

<file path=xl/sharedStrings.xml><?xml version="1.0" encoding="utf-8"?>
<sst xmlns="http://schemas.openxmlformats.org/spreadsheetml/2006/main" count="456" uniqueCount="215">
  <si>
    <t>To detect at least 80% of the estimated new smear positive cases</t>
  </si>
  <si>
    <t>To cure at least 90% of the diagnosed smear positive cases</t>
  </si>
  <si>
    <t>By 2015, to have halted and begun to reverse the TB incidence in Bhutan</t>
  </si>
  <si>
    <t>Other - specify, TB HSS</t>
  </si>
  <si>
    <t>HIV_TB: Collaborative Activities</t>
  </si>
  <si>
    <t>HIV_TB: Supportive Environment</t>
  </si>
  <si>
    <t>HIV_TB: Health Systems Strengthening (HSS)</t>
  </si>
  <si>
    <t>Mal: Prevention</t>
  </si>
  <si>
    <t>Mal: Treatment</t>
  </si>
  <si>
    <t>Mal: Supportive Environment</t>
  </si>
  <si>
    <t>Mal: Health Systems Strengthening (HSS)</t>
  </si>
  <si>
    <t>TB: Supportive Environment</t>
  </si>
  <si>
    <t>TB: Health Systems Strengthening (HSS)</t>
  </si>
  <si>
    <t>HSS: Health Systems Strengthening (HSS)</t>
  </si>
  <si>
    <t>HSS: Supportive Environment</t>
  </si>
  <si>
    <r>
      <t xml:space="preserve">C. SUMMARY BUDGET BREAKDOWN BY IMPLEMENTING ENTITY </t>
    </r>
    <r>
      <rPr>
        <b/>
        <i/>
        <sz val="12"/>
        <color indexed="10"/>
        <rFont val="Arial"/>
        <family val="2"/>
      </rPr>
      <t>( if known by Grant signature time)</t>
    </r>
  </si>
  <si>
    <r>
      <t>* The sum of all three breakdowns should be equal (</t>
    </r>
    <r>
      <rPr>
        <i/>
        <sz val="10"/>
        <rFont val="Arial"/>
        <family val="2"/>
      </rPr>
      <t>A-</t>
    </r>
    <r>
      <rPr>
        <sz val="10"/>
        <rFont val="Arial"/>
        <family val="0"/>
      </rPr>
      <t xml:space="preserve"> Budget Line-item, </t>
    </r>
    <r>
      <rPr>
        <i/>
        <sz val="10"/>
        <rFont val="Arial"/>
        <family val="2"/>
      </rPr>
      <t>B-</t>
    </r>
    <r>
      <rPr>
        <sz val="10"/>
        <rFont val="Arial"/>
        <family val="0"/>
      </rPr>
      <t xml:space="preserve"> Program Activity, </t>
    </r>
    <r>
      <rPr>
        <i/>
        <sz val="10"/>
        <rFont val="Arial"/>
        <family val="2"/>
      </rPr>
      <t>C-</t>
    </r>
    <r>
      <rPr>
        <sz val="10"/>
        <rFont val="Arial"/>
        <family val="0"/>
      </rPr>
      <t xml:space="preserve"> Implementing Entity).</t>
    </r>
  </si>
  <si>
    <r>
      <t xml:space="preserve">Significant costs which do not fall under the above-defined categories. Specify clearly the types of cost in </t>
    </r>
    <r>
      <rPr>
        <b/>
        <sz val="10"/>
        <rFont val="Arial"/>
        <family val="2"/>
      </rPr>
      <t>Table D</t>
    </r>
    <r>
      <rPr>
        <sz val="10"/>
        <rFont val="Arial"/>
        <family val="0"/>
      </rPr>
      <t xml:space="preserve"> of the Report</t>
    </r>
  </si>
  <si>
    <r>
      <t xml:space="preserve">Non Governmental Organization. </t>
    </r>
    <r>
      <rPr>
        <b/>
        <sz val="10"/>
        <rFont val="Arial"/>
        <family val="2"/>
      </rPr>
      <t xml:space="preserve">Please note that even if the entity is an NGO but is faith based in any way, it should be included in the FBO category </t>
    </r>
  </si>
  <si>
    <r>
      <t xml:space="preserve">Community-based Organization. </t>
    </r>
    <r>
      <rPr>
        <b/>
        <sz val="10"/>
        <rFont val="Arial"/>
        <family val="2"/>
      </rPr>
      <t xml:space="preserve">Please note that even if the entity is a CBO but is faith based in any way, it should be included in the FBO category </t>
    </r>
  </si>
  <si>
    <t>NGO</t>
  </si>
  <si>
    <t>Private Sector</t>
  </si>
  <si>
    <t>M&amp;E</t>
  </si>
  <si>
    <t>Training</t>
  </si>
  <si>
    <t>TOTAL</t>
  </si>
  <si>
    <t>%</t>
  </si>
  <si>
    <t>Q1</t>
  </si>
  <si>
    <t>Q2</t>
  </si>
  <si>
    <t>Q3</t>
  </si>
  <si>
    <t>Q4</t>
  </si>
  <si>
    <t>Q5</t>
  </si>
  <si>
    <t>Q6</t>
  </si>
  <si>
    <t>Q7</t>
  </si>
  <si>
    <t>Q8</t>
  </si>
  <si>
    <t>Q9</t>
  </si>
  <si>
    <t>Q10</t>
  </si>
  <si>
    <t>Q11</t>
  </si>
  <si>
    <t>Q12</t>
  </si>
  <si>
    <t>Please Select …</t>
  </si>
  <si>
    <t>To add additional rows, right click the row number to the left of the row above the row for TOTAL and select copy, then over the same number, right click again and select Insert Copied Cells. WARNING: Inserting Rows without copying a row as described above will cause the formula in the columns to become invalid and will mean the overall information will be inaccurate.</t>
  </si>
  <si>
    <t>Service Delivery Area**</t>
  </si>
  <si>
    <t>Please Select Disease component first…</t>
  </si>
  <si>
    <r>
      <t>** For the purposes of this report, the SDA Program management and administration should be included in the Supportive Environment Macro Category</t>
    </r>
    <r>
      <rPr>
        <sz val="10"/>
        <rFont val="Arial"/>
        <family val="0"/>
      </rPr>
      <t>.</t>
    </r>
  </si>
  <si>
    <t>Phase 2</t>
  </si>
  <si>
    <t>Year 5</t>
  </si>
  <si>
    <t>Bhutan</t>
  </si>
  <si>
    <t>BTN-607-G04-T</t>
  </si>
  <si>
    <t>Ministry of Health</t>
  </si>
  <si>
    <t>USD</t>
  </si>
  <si>
    <t>HSS: Service delivery</t>
  </si>
  <si>
    <t>HSS: Human resources</t>
  </si>
  <si>
    <t>HSS: Community Systems Strengthening</t>
  </si>
  <si>
    <t>HSS: Information system &amp; Operational research</t>
  </si>
  <si>
    <t>HSS: Infrastructure</t>
  </si>
  <si>
    <t>HSS: Procurement and Supply management</t>
  </si>
  <si>
    <t>HSS: other - specify</t>
  </si>
  <si>
    <t>TB Detection</t>
  </si>
  <si>
    <t>TB/HIV collaborative activities: Intensified case-finding among PLWHA</t>
  </si>
  <si>
    <t>TB Treatment</t>
  </si>
  <si>
    <t>TB/HIV collaborative activities: Prevention of TB disease in PLWHA</t>
  </si>
  <si>
    <t>TB/HIV collaborative activities: Prevention of HIV in TB patients</t>
  </si>
  <si>
    <t>TB/HIV collaborative activities: Prevention of opportunistic infections in PLWHA with TB</t>
  </si>
  <si>
    <t xml:space="preserve">TB/HIV collaborative activities: HIV care and support for HIV-positive TB patients </t>
  </si>
  <si>
    <t>TB/HIV collaborative activities: Provision of antiretroviral treatment for TB patients during TB treatment</t>
  </si>
  <si>
    <t>Prevention: Insecticide-treated nets (ITNs)</t>
  </si>
  <si>
    <t>Prevention: Malaria prevention during pregnancy</t>
  </si>
  <si>
    <t>Prevention: Vector control (other than ITNs)</t>
  </si>
  <si>
    <t>Prevention: other - specify</t>
  </si>
  <si>
    <t>Treatment: Prompt, effective anti-malarial treatment</t>
  </si>
  <si>
    <t>Treatment: Home based management of malaria</t>
  </si>
  <si>
    <t>Treatment: Diagnosis</t>
  </si>
  <si>
    <t>Treatment: other - specify</t>
  </si>
  <si>
    <t>Supportive environment: Monitoring drug resistance</t>
  </si>
  <si>
    <t>Supportive environment: Monitoring insecticide resistance</t>
  </si>
  <si>
    <t>Supportive environment: Coordination and partnership development (national, community, public-private)</t>
  </si>
  <si>
    <t>Supportive environment: other - specify</t>
  </si>
  <si>
    <t>Improving diagnosis</t>
  </si>
  <si>
    <t>Standardized treatment, patient support and patient charter</t>
  </si>
  <si>
    <t>Procurement and supply management</t>
  </si>
  <si>
    <t>MDR-TB</t>
  </si>
  <si>
    <t xml:space="preserve">High-risk groups </t>
  </si>
  <si>
    <t>HSS (beyond TB)</t>
  </si>
  <si>
    <t>PAL (Practical Approach to Lung Health)</t>
  </si>
  <si>
    <t>PPM / ISTC (Public-Public, Public-Private Mix (PPM) approaches and International standards for TB care)</t>
  </si>
  <si>
    <t xml:space="preserve">ACSM (Advocacy, communication and social mobilization) </t>
  </si>
  <si>
    <t>Community TB care</t>
  </si>
  <si>
    <t>HIV:Prevention</t>
  </si>
  <si>
    <t>HIV:Treatment</t>
  </si>
  <si>
    <t>HIV:Care and Support</t>
  </si>
  <si>
    <t>HIV:TB/HIV Collaborative Activities</t>
  </si>
  <si>
    <t>HIV:Supportive Environment</t>
  </si>
  <si>
    <t>HIV:Health Systems Strengthening (HSS)</t>
  </si>
  <si>
    <t>HIV_TB: TB Detection</t>
  </si>
  <si>
    <t>HIV_TB: TB Treatment</t>
  </si>
  <si>
    <t>Policy development including workplace policy                                                                                                                                                                        Stigma reduction and respect of confidenti</t>
  </si>
  <si>
    <t>Program management and administration</t>
  </si>
  <si>
    <t xml:space="preserve">Monitoring drug resistance                                                                                                                                                                  Monitoring insecticide resistance                                  </t>
  </si>
  <si>
    <t>Health Systems Strengthening (HSS)</t>
  </si>
  <si>
    <t xml:space="preserve">Service delivery                                                                                                                                                                                             Human resources                                   </t>
  </si>
  <si>
    <t xml:space="preserve">C- IMPLEMENTING ENTITY </t>
  </si>
  <si>
    <t>-</t>
  </si>
  <si>
    <t>FBO</t>
  </si>
  <si>
    <t xml:space="preserve">Faith-based Organization </t>
  </si>
  <si>
    <t>CBO</t>
  </si>
  <si>
    <t>Programme-based operational research</t>
  </si>
  <si>
    <t>Prevention: BCC - Mass media</t>
  </si>
  <si>
    <t>Other - specify</t>
  </si>
  <si>
    <t>NGO/CBO/Academic</t>
  </si>
  <si>
    <t>Prevention: BCC - community outreach</t>
  </si>
  <si>
    <t>Supportive environment: Program management and administration</t>
  </si>
  <si>
    <t>Prevention: Condom distribution</t>
  </si>
  <si>
    <t>Ministry of Health (MoH)</t>
  </si>
  <si>
    <t>Prevention: Testing and Counseling</t>
  </si>
  <si>
    <t>Other Government</t>
  </si>
  <si>
    <t>Prevention: PMTCT</t>
  </si>
  <si>
    <t>UNDP</t>
  </si>
  <si>
    <t>Prevention: Post-exposure prophylaxis (PEP)</t>
  </si>
  <si>
    <t>Other Multilateral Organisation</t>
  </si>
  <si>
    <t>Prevention: STI diagnosis and treatment</t>
  </si>
  <si>
    <t>Prevention: Blood safety and universal precaution</t>
  </si>
  <si>
    <t>Treatment: Antiretroviral treatment (ARV) and monitoring</t>
  </si>
  <si>
    <t>Treatment: Prophylaxis and treatment for opportunistic infections</t>
  </si>
  <si>
    <t>Care and support: Care and support for the chronically ill</t>
  </si>
  <si>
    <t>Care and support: Support for orphans and vulnerable children</t>
  </si>
  <si>
    <t>TB/HIV collaborative activities: TB/HIV</t>
  </si>
  <si>
    <t>Supportive environment: Policy development including workplace policy</t>
  </si>
  <si>
    <t xml:space="preserve">Supportive environment: Strengthening of civil society and institutional capacity building </t>
  </si>
  <si>
    <t>Supportive environment: Stigma reduction in all settings</t>
  </si>
  <si>
    <t xml:space="preserve">B- PROGRAM ACTIVITY </t>
  </si>
  <si>
    <t>HIV</t>
  </si>
  <si>
    <t>TB</t>
  </si>
  <si>
    <t>Prevention</t>
  </si>
  <si>
    <t xml:space="preserve">Behavioral Change Communication  - Mass media
Behavioral Change Communication – community outreach
Condom distribution
Testing and Counseling
PMTCT
Post-exposure prophylaxis
STI diagnosis and treatment
Blood safety and universal precaution
</t>
  </si>
  <si>
    <t xml:space="preserve">Behaviour Change Communication - Mass media                                                                                                                                   Behaviour Change Communication - Community outreach                              </t>
  </si>
  <si>
    <t xml:space="preserve">TB Detection                                                                                                                                                                                                    TB Treatment                                   </t>
  </si>
  <si>
    <t>Improving diagnosis
Standardized treatment, patient support and patient charter
Procurement and supply management
M&amp;E
TB/HIV
MDR-TB
High-risk groups 
HSS (beyond TB)
PAL (Practical Approach to Lung Health)
PPM / ISTC (Public-Public, Public-Private Mix (PP</t>
  </si>
  <si>
    <t>Treatment</t>
  </si>
  <si>
    <t>Antiretroviral treatment and monitoring
Prophylaxis and treatment for opportunistic infections</t>
  </si>
  <si>
    <t xml:space="preserve">Prompt, effective anti-malarial treatment                                                                                                                                                      Home based management of malaria                                </t>
  </si>
  <si>
    <t>Care and Support</t>
  </si>
  <si>
    <t xml:space="preserve">Care and support for the chronically ill
Support for orphans and vulnerable children
</t>
  </si>
  <si>
    <t>TB/HIV Collaborative Activities</t>
  </si>
  <si>
    <t>TB/HIV</t>
  </si>
  <si>
    <t xml:space="preserve">Intensified case finding among PLWHA                                                                                                                                                Prevention of TB disease in PLWHA                                          </t>
  </si>
  <si>
    <t>Supportive Environment</t>
  </si>
  <si>
    <t>Cost of antiretroviral therapy, medicines for opportunistic infections, anti-tuberculosis medicines, anti-malarial medicines, and other medicines. Do not include insurance, transportation, storage, distribution or other similar costs, as such costs should</t>
  </si>
  <si>
    <t>Procurement and Supply Management Costs (PSM)</t>
  </si>
  <si>
    <t>Transportation costs for all purchases (equipment, commodities, products, medicines) including packaging, shipping, insurance and handling. Warehouse, PSM office facilities, and other logistics requirements. Procurement agent fees. Costs for quality assur</t>
  </si>
  <si>
    <t>This includes health infrastructure rehabilitation, renovation and enhancement costs. Non-health equipment such as generators and beds. Information technology (IT) systems and software, website creation and development. Office equipment, furniture, audiov</t>
  </si>
  <si>
    <t>Printed material and communication costs associated with program-related campaigns, TV spots, radio programs, advertising, media events, education, dissemination, promotion, promotional items.</t>
  </si>
  <si>
    <t>Monitoring and Evaluation (M&amp;E)</t>
  </si>
  <si>
    <t xml:space="preserve">Data collection, surveys, research, analysis, travel, field supervision visits, and any other costs associated with monitoring and evaluation. Do not include human resources, TA or M&amp;E IT systems costs, as these costs should be included in the categories </t>
  </si>
  <si>
    <t>Monetary or in-kind support given to clients and patients e.g.: school fees for orphans, assistance to foster families, transport allowances, patient incentives, grants for revenue-generating activities, food and care packages, costs associated with suppo</t>
  </si>
  <si>
    <t>Office supplies, travel, field visits and other costs relating to program planning and administration (including in respect of managing sub-recipient relationships). Legal, translation, accounting and auditing costs, bank charges etc. Green Light Committe</t>
  </si>
  <si>
    <t>Overhead costs such as office rent, utilities, internal communication costs (mail, telephone, internet), insurance, fuel, security, cleaning. Management or overhead fees.</t>
  </si>
  <si>
    <t xml:space="preserve">SUMMARY BUDGET </t>
  </si>
  <si>
    <t>Malaria</t>
  </si>
  <si>
    <t>HIV_AIDS</t>
  </si>
  <si>
    <t>Country</t>
  </si>
  <si>
    <t>HIV_TB</t>
  </si>
  <si>
    <t>Grant No.</t>
  </si>
  <si>
    <t>PR</t>
  </si>
  <si>
    <t>Tuberculosis</t>
  </si>
  <si>
    <t>Currency</t>
  </si>
  <si>
    <t>HSS</t>
  </si>
  <si>
    <t>Grant Cycle phase</t>
  </si>
  <si>
    <t>(Please indicate Periods covered by this budget in the cells below, as presented in the Performance Framework)</t>
  </si>
  <si>
    <t>Period Covered: from</t>
  </si>
  <si>
    <t>Period Covered: to</t>
  </si>
  <si>
    <t>A-  SUMMARY BUDGET BREAKDOWN BY EXPENDITURE CATEGORY</t>
  </si>
  <si>
    <t>#</t>
  </si>
  <si>
    <t>Category</t>
  </si>
  <si>
    <t xml:space="preserve">Total </t>
  </si>
  <si>
    <t>Human Resources</t>
  </si>
  <si>
    <t>Technical Assistance</t>
  </si>
  <si>
    <t>Health Products and Health Equipment</t>
  </si>
  <si>
    <t>Medicines and Pharmaceutical Products</t>
  </si>
  <si>
    <t>Procurement and Supply Management Costs</t>
  </si>
  <si>
    <t>Infrastructure and Other Equipment</t>
  </si>
  <si>
    <t>Communication Materials</t>
  </si>
  <si>
    <t>Monitoring and Evaluation</t>
  </si>
  <si>
    <t>Living Support to Clients/Target Population</t>
  </si>
  <si>
    <t>Planning and Administration</t>
  </si>
  <si>
    <t>Overheads</t>
  </si>
  <si>
    <t>Other</t>
  </si>
  <si>
    <t>TOTAL*</t>
  </si>
  <si>
    <t>B. SUMMARY BUDGET BREAKDOWN BY PROGRAM ACTIVITY</t>
  </si>
  <si>
    <t xml:space="preserve">Macro-category </t>
  </si>
  <si>
    <t>Objectives</t>
  </si>
  <si>
    <t>Please Select…</t>
  </si>
  <si>
    <t>Please select…</t>
  </si>
  <si>
    <t>PR/SR</t>
  </si>
  <si>
    <t>Name</t>
  </si>
  <si>
    <t>Type of
Implementing Entity</t>
  </si>
  <si>
    <t xml:space="preserve">A- EXPENDITURE CATEGORY </t>
  </si>
  <si>
    <t>Salaries, wages and related costs (pensions, incentives, supplements, top ups, and other employee benefits, etc.) relating to all employees (including field personnel), and employee recruitment costs.</t>
  </si>
  <si>
    <t>Technical Assistance (TA)</t>
  </si>
  <si>
    <t>Costs of all consultants (short or long term) providing technical or management assistance. This includes all costs related to the consultant such as consulting fees, travel and per-diems, field visits and other consultant costs relating to program planni</t>
  </si>
  <si>
    <t>(formerly Attachment A)</t>
  </si>
  <si>
    <t>Program Details</t>
  </si>
  <si>
    <t>Workshops, meetings, training publications, training-related travel, including training per-diems. Do not include human resources costs related to training which should be included under the Human Resources category.</t>
  </si>
  <si>
    <t>Health products such as bed nets, condoms, lubricants, diagnostics, reagents, test kits, syringes, spraying materials and other consumables. Health equipment such as microscopes, x-ray machines and testing machines (including the 'Total Cost of Ownership'</t>
  </si>
  <si>
    <t>Other - laboratory, quality assurance and expanding of culture services</t>
  </si>
  <si>
    <t>Other - Human Resource and Caoacity building</t>
  </si>
  <si>
    <r>
      <t>** For the purposes of this report, the SDA Program management and administration should be included in the Supportive Environment Macro Category</t>
    </r>
    <r>
      <rPr>
        <sz val="8"/>
        <rFont val="Arial"/>
        <family val="2"/>
      </rPr>
      <t>.</t>
    </r>
  </si>
  <si>
    <r>
      <t xml:space="preserve">C. SUMMARY BUDGET BREAKDOWN BY IMPLEMENTING ENTITY </t>
    </r>
    <r>
      <rPr>
        <b/>
        <i/>
        <sz val="8"/>
        <color indexed="10"/>
        <rFont val="Arial"/>
        <family val="2"/>
      </rPr>
      <t>( if known by Grant signature time)</t>
    </r>
  </si>
  <si>
    <r>
      <t>* The sum of all three breakdowns should be equal (</t>
    </r>
    <r>
      <rPr>
        <i/>
        <sz val="8"/>
        <rFont val="Arial"/>
        <family val="2"/>
      </rPr>
      <t>A-</t>
    </r>
    <r>
      <rPr>
        <sz val="8"/>
        <rFont val="Arial"/>
        <family val="2"/>
      </rPr>
      <t xml:space="preserve"> Budget Line-item, </t>
    </r>
    <r>
      <rPr>
        <i/>
        <sz val="8"/>
        <rFont val="Arial"/>
        <family val="2"/>
      </rPr>
      <t>B-</t>
    </r>
    <r>
      <rPr>
        <sz val="8"/>
        <rFont val="Arial"/>
        <family val="2"/>
      </rPr>
      <t xml:space="preserve"> Program Activity, </t>
    </r>
    <r>
      <rPr>
        <i/>
        <sz val="8"/>
        <rFont val="Arial"/>
        <family val="2"/>
      </rPr>
      <t>C-</t>
    </r>
    <r>
      <rPr>
        <sz val="8"/>
        <rFont val="Arial"/>
        <family val="2"/>
      </rPr>
      <t xml:space="preserve"> Implementing Entity).</t>
    </r>
  </si>
  <si>
    <t>Q13</t>
  </si>
  <si>
    <t>Q14</t>
  </si>
  <si>
    <t>Q15</t>
  </si>
  <si>
    <t>Q16</t>
  </si>
  <si>
    <t>Q17</t>
  </si>
  <si>
    <t>Q18</t>
  </si>
  <si>
    <t>Q19</t>
  </si>
  <si>
    <t>Q20</t>
  </si>
</sst>
</file>

<file path=xl/styles.xml><?xml version="1.0" encoding="utf-8"?>
<styleSheet xmlns="http://schemas.openxmlformats.org/spreadsheetml/2006/main">
  <numFmts count="15">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77" formatCode="_(* #,##0.00_);_(* \(#,##0.00\);_(* &quot;-&quot;??_);_(@_)"/>
    <numFmt numFmtId="182" formatCode="_-&quot;£&quot;* #,##0_-;\-&quot;£&quot;* #,##0_-;_-&quot;£&quot;* &quot;-&quot;_-;_-@_-"/>
    <numFmt numFmtId="183" formatCode="_-* #,##0_-;\-* #,##0_-;_-* &quot;-&quot;_-;_-@_-"/>
    <numFmt numFmtId="184" formatCode="_-&quot;£&quot;* #,##0.00_-;\-&quot;£&quot;* #,##0.00_-;_-&quot;£&quot;* &quot;-&quot;??_-;_-@_-"/>
    <numFmt numFmtId="185" formatCode="_-* #,##0.00_-;\-* #,##0.00_-;_-* &quot;-&quot;??_-;_-@_-"/>
    <numFmt numFmtId="229" formatCode="&quot;$&quot;#,##0"/>
    <numFmt numFmtId="233" formatCode="[$-409]d\-mmm\-yy;@"/>
  </numFmts>
  <fonts count="62">
    <font>
      <sz val="8"/>
      <name val="Arial"/>
      <family val="0"/>
    </font>
    <font>
      <u val="single"/>
      <sz val="8"/>
      <color indexed="12"/>
      <name val="Arial"/>
      <family val="2"/>
    </font>
    <font>
      <u val="single"/>
      <sz val="8"/>
      <color indexed="36"/>
      <name val="Arial"/>
      <family val="2"/>
    </font>
    <font>
      <b/>
      <sz val="10"/>
      <name val="Arial"/>
      <family val="2"/>
    </font>
    <font>
      <sz val="10"/>
      <name val="Arial"/>
      <family val="0"/>
    </font>
    <font>
      <b/>
      <sz val="11"/>
      <name val="Arial"/>
      <family val="2"/>
    </font>
    <font>
      <b/>
      <sz val="12"/>
      <name val="Arial"/>
      <family val="0"/>
    </font>
    <font>
      <b/>
      <sz val="14"/>
      <name val="Arial"/>
      <family val="2"/>
    </font>
    <font>
      <sz val="11"/>
      <name val="Arial"/>
      <family val="2"/>
    </font>
    <font>
      <sz val="12"/>
      <name val="Arial"/>
      <family val="2"/>
    </font>
    <font>
      <sz val="8"/>
      <name val="Tahoma"/>
      <family val="2"/>
    </font>
    <font>
      <b/>
      <sz val="8"/>
      <name val="Tahoma"/>
      <family val="2"/>
    </font>
    <font>
      <sz val="11"/>
      <color indexed="8"/>
      <name val="Arial"/>
      <family val="2"/>
    </font>
    <font>
      <b/>
      <i/>
      <sz val="10"/>
      <name val="Arial"/>
      <family val="2"/>
    </font>
    <font>
      <b/>
      <i/>
      <sz val="12"/>
      <name val="Arial"/>
      <family val="2"/>
    </font>
    <font>
      <b/>
      <i/>
      <sz val="8"/>
      <name val="Arial"/>
      <family val="2"/>
    </font>
    <font>
      <b/>
      <i/>
      <sz val="12"/>
      <color indexed="10"/>
      <name val="Arial"/>
      <family val="2"/>
    </font>
    <font>
      <sz val="10"/>
      <color indexed="18"/>
      <name val="Arial"/>
      <family val="2"/>
    </font>
    <font>
      <i/>
      <sz val="10"/>
      <name val="Arial"/>
      <family val="2"/>
    </font>
    <font>
      <sz val="12"/>
      <color indexed="8"/>
      <name val="Times"/>
      <family val="1"/>
    </font>
    <font>
      <sz val="10"/>
      <color indexed="8"/>
      <name val="Arial"/>
      <family val="2"/>
    </font>
    <font>
      <sz val="10"/>
      <color indexed="10"/>
      <name val="Tahoma"/>
      <family val="2"/>
    </font>
    <font>
      <b/>
      <sz val="12"/>
      <name val="Tahoma"/>
      <family val="2"/>
    </font>
    <font>
      <sz val="12"/>
      <name val="Tahoma"/>
      <family val="2"/>
    </font>
    <font>
      <sz val="14"/>
      <name val="Arial"/>
      <family val="2"/>
    </font>
    <font>
      <b/>
      <sz val="10"/>
      <color indexed="10"/>
      <name val="Arial"/>
      <family val="2"/>
    </font>
    <font>
      <b/>
      <sz val="9"/>
      <color indexed="10"/>
      <name val="Arial"/>
      <family val="2"/>
    </font>
    <font>
      <sz val="10"/>
      <color indexed="10"/>
      <name val="Arial"/>
      <family val="2"/>
    </font>
    <font>
      <b/>
      <sz val="15"/>
      <color indexed="56"/>
      <name val="Calibri"/>
      <family val="2"/>
    </font>
    <font>
      <b/>
      <sz val="11"/>
      <color indexed="56"/>
      <name val="Calibri"/>
      <family val="2"/>
    </font>
    <font>
      <b/>
      <sz val="18"/>
      <color indexed="56"/>
      <name val="Cambria"/>
      <family val="2"/>
    </font>
    <font>
      <b/>
      <sz val="8"/>
      <name val="Arial"/>
      <family val="2"/>
    </font>
    <font>
      <b/>
      <sz val="8"/>
      <color indexed="10"/>
      <name val="Arial"/>
      <family val="2"/>
    </font>
    <font>
      <sz val="8"/>
      <color indexed="10"/>
      <name val="Arial"/>
      <family val="2"/>
    </font>
    <font>
      <b/>
      <i/>
      <sz val="8"/>
      <color indexed="10"/>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3"/>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1"/>
      <color theme="1"/>
      <name val="Calibri"/>
      <family val="2"/>
    </font>
    <font>
      <sz val="11"/>
      <color rgb="FFFF0000"/>
      <name val="Calibri"/>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theme="5" tint="0.5999900102615356"/>
        <bgColor indexed="64"/>
      </patternFill>
    </fill>
    <fill>
      <patternFill patternType="solid">
        <fgColor indexed="11"/>
        <bgColor indexed="64"/>
      </patternFill>
    </fill>
    <fill>
      <patternFill patternType="solid">
        <fgColor theme="8" tint="0.5999900102615356"/>
        <bgColor indexed="64"/>
      </patternFill>
    </fill>
    <fill>
      <patternFill patternType="solid">
        <fgColor indexed="51"/>
        <bgColor indexed="64"/>
      </patternFill>
    </fill>
    <fill>
      <patternFill patternType="solid">
        <fgColor indexed="30"/>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
      <patternFill patternType="solid">
        <fgColor indexed="34"/>
        <bgColor indexed="64"/>
      </patternFill>
    </fill>
    <fill>
      <patternFill patternType="solid">
        <fgColor indexed="13"/>
        <bgColor indexed="64"/>
      </patternFill>
    </fill>
  </fills>
  <borders count="10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indexed="62"/>
      </top>
      <bottom style="double">
        <color indexed="62"/>
      </bottom>
    </border>
    <border>
      <left>
        <color indexed="63"/>
      </left>
      <right style="dotted"/>
      <top style="thin"/>
      <bottom style="dotted"/>
    </border>
    <border>
      <left style="medium"/>
      <right style="medium"/>
      <top style="medium"/>
      <bottom>
        <color indexed="63"/>
      </bottom>
    </border>
    <border>
      <left style="medium"/>
      <right>
        <color indexed="63"/>
      </right>
      <top>
        <color indexed="63"/>
      </top>
      <bottom style="hair"/>
    </border>
    <border>
      <left style="medium"/>
      <right>
        <color indexed="63"/>
      </right>
      <top style="hair"/>
      <bottom style="hair"/>
    </border>
    <border>
      <left style="medium"/>
      <right>
        <color indexed="63"/>
      </right>
      <top style="hair"/>
      <bottom>
        <color indexed="63"/>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thin"/>
      <right style="thin"/>
      <top style="thin"/>
      <bottom style="hair"/>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thin"/>
    </border>
    <border>
      <left style="thin"/>
      <right style="thin"/>
      <top style="hair"/>
      <bottom style="hair"/>
    </border>
    <border>
      <left>
        <color indexed="63"/>
      </left>
      <right style="thin"/>
      <top>
        <color indexed="63"/>
      </top>
      <bottom style="thin"/>
    </border>
    <border>
      <left style="thin"/>
      <right style="thin"/>
      <top style="hair"/>
      <bottom>
        <color indexed="63"/>
      </bottom>
    </border>
    <border>
      <left style="thin"/>
      <right style="thin"/>
      <top>
        <color indexed="63"/>
      </top>
      <bottom style="hair"/>
    </border>
    <border>
      <left style="thin"/>
      <right style="thin"/>
      <top style="hair"/>
      <bottom style="thin"/>
    </border>
    <border>
      <left>
        <color indexed="63"/>
      </left>
      <right>
        <color indexed="63"/>
      </right>
      <top style="thin"/>
      <bottom style="thin"/>
    </border>
    <border>
      <left style="hair"/>
      <right style="hair"/>
      <top>
        <color indexed="63"/>
      </top>
      <bottom style="hair"/>
    </border>
    <border>
      <left>
        <color indexed="63"/>
      </left>
      <right style="hair"/>
      <top style="hair"/>
      <bottom style="hair"/>
    </border>
    <border>
      <left>
        <color indexed="63"/>
      </left>
      <right style="hair"/>
      <top style="hair"/>
      <bottom>
        <color indexed="63"/>
      </bottom>
    </border>
    <border>
      <left style="hair"/>
      <right style="hair"/>
      <top style="hair"/>
      <bottom style="hair"/>
    </border>
    <border>
      <left style="hair"/>
      <right style="hair"/>
      <top style="hair"/>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thin"/>
      <top style="thin"/>
      <bottom>
        <color indexed="63"/>
      </bottom>
    </border>
    <border>
      <left>
        <color indexed="63"/>
      </left>
      <right>
        <color indexed="63"/>
      </right>
      <top style="thin"/>
      <bottom>
        <color indexed="63"/>
      </bottom>
    </border>
    <border>
      <left style="medium"/>
      <right>
        <color indexed="63"/>
      </right>
      <top style="medium"/>
      <bottom>
        <color indexed="63"/>
      </bottom>
    </border>
    <border>
      <left style="hair"/>
      <right>
        <color indexed="63"/>
      </right>
      <top style="hair"/>
      <bottom style="hair"/>
    </border>
    <border>
      <left style="hair"/>
      <right>
        <color indexed="63"/>
      </right>
      <top>
        <color indexed="63"/>
      </top>
      <bottom style="hair"/>
    </border>
    <border>
      <left style="medium"/>
      <right style="medium"/>
      <top>
        <color indexed="63"/>
      </top>
      <bottom>
        <color indexed="63"/>
      </bottom>
    </border>
    <border>
      <left style="medium"/>
      <right style="thin"/>
      <top style="medium"/>
      <bottom style="thin"/>
    </border>
    <border>
      <left style="thin"/>
      <right style="thin"/>
      <top style="medium"/>
      <bottom style="thin"/>
    </border>
    <border>
      <left style="medium"/>
      <right style="thin"/>
      <top style="thin"/>
      <bottom style="thin"/>
    </border>
    <border>
      <left style="medium"/>
      <right style="medium"/>
      <top style="medium"/>
      <bottom style="thin"/>
    </border>
    <border>
      <left style="medium"/>
      <right style="medium"/>
      <top style="thin"/>
      <bottom style="thin"/>
    </border>
    <border>
      <left style="thin"/>
      <right>
        <color indexed="63"/>
      </right>
      <top style="medium"/>
      <bottom style="thin"/>
    </border>
    <border>
      <left>
        <color indexed="63"/>
      </left>
      <right style="thin"/>
      <top style="medium"/>
      <bottom style="thin"/>
    </border>
    <border>
      <left style="medium"/>
      <right style="thin"/>
      <top style="medium"/>
      <bottom style="medium"/>
    </border>
    <border>
      <left style="thin"/>
      <right style="thin"/>
      <top style="medium"/>
      <bottom style="medium"/>
    </border>
    <border>
      <left>
        <color indexed="63"/>
      </left>
      <right style="medium"/>
      <top style="medium"/>
      <bottom style="thin"/>
    </border>
    <border>
      <left>
        <color indexed="63"/>
      </left>
      <right style="medium"/>
      <top style="thin"/>
      <bottom style="thin"/>
    </border>
    <border>
      <left style="thin"/>
      <right style="thin"/>
      <top>
        <color indexed="63"/>
      </top>
      <bottom style="thin"/>
    </border>
    <border>
      <left style="medium"/>
      <right style="thin"/>
      <top style="thin"/>
      <bottom style="medium"/>
    </border>
    <border>
      <left>
        <color indexed="63"/>
      </left>
      <right style="thin"/>
      <top style="thin"/>
      <bottom style="medium"/>
    </border>
    <border>
      <left>
        <color indexed="63"/>
      </left>
      <right style="medium"/>
      <top style="thin"/>
      <bottom style="medium"/>
    </border>
    <border>
      <left style="medium"/>
      <right style="thin"/>
      <top style="thin"/>
      <bottom>
        <color indexed="63"/>
      </bottom>
    </border>
    <border>
      <left style="thin"/>
      <right>
        <color indexed="63"/>
      </right>
      <top style="thin"/>
      <bottom>
        <color indexed="63"/>
      </bottom>
    </border>
    <border>
      <left>
        <color indexed="63"/>
      </left>
      <right style="medium"/>
      <top style="thin"/>
      <bottom>
        <color indexed="63"/>
      </bottom>
    </border>
    <border>
      <left style="medium"/>
      <right style="medium"/>
      <top style="thin"/>
      <bottom>
        <color indexed="63"/>
      </bottom>
    </border>
    <border>
      <left>
        <color indexed="63"/>
      </left>
      <right style="medium"/>
      <top style="medium"/>
      <bottom style="medium"/>
    </border>
    <border>
      <left style="thin"/>
      <right style="medium"/>
      <top style="thin"/>
      <bottom>
        <color indexed="63"/>
      </bottom>
    </border>
    <border>
      <left style="thin"/>
      <right style="medium"/>
      <top style="medium"/>
      <bottom style="thin"/>
    </border>
    <border>
      <left style="thin"/>
      <right style="medium"/>
      <top style="thin"/>
      <bottom style="thin"/>
    </border>
    <border>
      <left style="thin"/>
      <right style="thin"/>
      <top style="thin"/>
      <bottom style="medium"/>
    </border>
    <border>
      <left style="thin"/>
      <right>
        <color indexed="63"/>
      </right>
      <top style="thin"/>
      <bottom style="medium"/>
    </border>
    <border>
      <left>
        <color indexed="63"/>
      </left>
      <right style="thin"/>
      <top style="medium"/>
      <bottom style="medium"/>
    </border>
    <border>
      <left style="medium"/>
      <right style="medium"/>
      <top style="thin"/>
      <bottom style="medium"/>
    </border>
    <border>
      <left style="medium"/>
      <right style="medium"/>
      <top style="medium"/>
      <bottom style="medium"/>
    </border>
    <border>
      <left style="thin"/>
      <right>
        <color indexed="63"/>
      </right>
      <top style="medium"/>
      <bottom style="medium"/>
    </border>
    <border>
      <left style="medium"/>
      <right style="thin"/>
      <top>
        <color indexed="63"/>
      </top>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color indexed="63"/>
      </right>
      <top>
        <color indexed="63"/>
      </top>
      <bottom style="thin"/>
    </border>
    <border>
      <left style="medium"/>
      <right>
        <color indexed="63"/>
      </right>
      <top style="medium"/>
      <bottom style="thin"/>
    </border>
    <border>
      <left>
        <color indexed="63"/>
      </left>
      <right>
        <color indexed="63"/>
      </right>
      <top style="hair"/>
      <bottom style="hair"/>
    </border>
    <border>
      <left>
        <color indexed="63"/>
      </left>
      <right>
        <color indexed="63"/>
      </right>
      <top style="dotted"/>
      <bottom style="thin"/>
    </border>
    <border>
      <left>
        <color indexed="63"/>
      </left>
      <right style="thin"/>
      <top style="dotted"/>
      <bottom style="thin"/>
    </border>
    <border>
      <left style="thin"/>
      <right>
        <color indexed="63"/>
      </right>
      <top style="hair"/>
      <bottom style="hair"/>
    </border>
    <border>
      <left>
        <color indexed="63"/>
      </left>
      <right style="thin"/>
      <top style="hair"/>
      <bottom style="hair"/>
    </border>
    <border>
      <left style="thin"/>
      <right>
        <color indexed="63"/>
      </right>
      <top style="dotted"/>
      <bottom style="dotted"/>
    </border>
    <border>
      <left>
        <color indexed="63"/>
      </left>
      <right style="thin"/>
      <top style="dotted"/>
      <bottom style="dotted"/>
    </border>
    <border>
      <left style="thin"/>
      <right>
        <color indexed="63"/>
      </right>
      <top style="thin"/>
      <bottom style="hair"/>
    </border>
    <border>
      <left>
        <color indexed="63"/>
      </left>
      <right style="thin"/>
      <top style="thin"/>
      <bottom style="hair"/>
    </border>
    <border>
      <left style="hair"/>
      <right>
        <color indexed="63"/>
      </right>
      <top style="hair"/>
      <bottom style="medium"/>
    </border>
    <border>
      <left>
        <color indexed="63"/>
      </left>
      <right>
        <color indexed="63"/>
      </right>
      <top style="hair"/>
      <bottom style="medium"/>
    </border>
    <border>
      <left style="thin"/>
      <right style="medium"/>
      <top style="thin"/>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style="dotted"/>
    </border>
    <border>
      <left>
        <color indexed="63"/>
      </left>
      <right style="thin"/>
      <top style="thin"/>
      <bottom style="dotted"/>
    </border>
    <border>
      <left style="thin"/>
      <right style="dotted"/>
      <top style="thin"/>
      <bottom style="thin"/>
    </border>
    <border>
      <left style="dotted"/>
      <right style="dotted"/>
      <top style="thin"/>
      <bottom style="thin"/>
    </border>
    <border>
      <left style="dotted"/>
      <right>
        <color indexed="63"/>
      </right>
      <top style="thin"/>
      <bottom style="thin"/>
    </border>
    <border>
      <left style="dotted"/>
      <right style="thin"/>
      <top style="thin"/>
      <bottom style="thin"/>
    </border>
    <border>
      <left>
        <color indexed="63"/>
      </left>
      <right>
        <color indexed="63"/>
      </right>
      <top>
        <color indexed="63"/>
      </top>
      <bottom style="hair"/>
    </border>
    <border>
      <left>
        <color indexed="63"/>
      </left>
      <right>
        <color indexed="63"/>
      </right>
      <top style="dotted"/>
      <bottom style="dotted"/>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5"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1" fillId="13" borderId="0" applyNumberFormat="0" applyBorder="0" applyAlignment="0" applyProtection="0"/>
    <xf numFmtId="0" fontId="51" fillId="14" borderId="0" applyNumberFormat="0" applyBorder="0" applyAlignment="0" applyProtection="0"/>
    <xf numFmtId="0" fontId="51" fillId="10"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15"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38" fillId="23" borderId="0" applyNumberFormat="0" applyBorder="0" applyAlignment="0" applyProtection="0"/>
    <xf numFmtId="0" fontId="52" fillId="24" borderId="1" applyNumberFormat="0" applyAlignment="0" applyProtection="0"/>
    <xf numFmtId="0" fontId="53" fillId="25" borderId="2" applyNumberFormat="0" applyAlignment="0" applyProtection="0"/>
    <xf numFmtId="185" fontId="0" fillId="0" borderId="0" applyFont="0" applyFill="0" applyBorder="0" applyAlignment="0" applyProtection="0"/>
    <xf numFmtId="183" fontId="0" fillId="0" borderId="0" applyFont="0" applyFill="0" applyBorder="0" applyAlignment="0" applyProtection="0"/>
    <xf numFmtId="177" fontId="4" fillId="0" borderId="0" applyFont="0" applyFill="0" applyBorder="0" applyAlignment="0" applyProtection="0"/>
    <xf numFmtId="184" fontId="0" fillId="0" borderId="0" applyFont="0" applyFill="0" applyBorder="0" applyAlignment="0" applyProtection="0"/>
    <xf numFmtId="182" fontId="0" fillId="0" borderId="0" applyFont="0" applyFill="0" applyBorder="0" applyAlignment="0" applyProtection="0"/>
    <xf numFmtId="0" fontId="54" fillId="0" borderId="0" applyNumberFormat="0" applyFill="0" applyBorder="0" applyAlignment="0" applyProtection="0"/>
    <xf numFmtId="0" fontId="2" fillId="0" borderId="0" applyNumberFormat="0" applyFill="0" applyBorder="0" applyAlignment="0" applyProtection="0"/>
    <xf numFmtId="0" fontId="55" fillId="26" borderId="0" applyNumberFormat="0" applyBorder="0" applyAlignment="0" applyProtection="0"/>
    <xf numFmtId="0" fontId="28" fillId="0" borderId="3" applyNumberFormat="0" applyFill="0" applyAlignment="0" applyProtection="0"/>
    <xf numFmtId="0" fontId="43"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1" fillId="0" borderId="0" applyNumberFormat="0" applyFill="0" applyBorder="0" applyAlignment="0" applyProtection="0"/>
    <xf numFmtId="0" fontId="56" fillId="27" borderId="1" applyNumberFormat="0" applyAlignment="0" applyProtection="0"/>
    <xf numFmtId="0" fontId="57" fillId="0" borderId="6" applyNumberFormat="0" applyFill="0" applyAlignment="0" applyProtection="0"/>
    <xf numFmtId="0" fontId="58" fillId="28" borderId="0" applyNumberFormat="0" applyBorder="0" applyAlignment="0" applyProtection="0"/>
    <xf numFmtId="0" fontId="4" fillId="0" borderId="0">
      <alignment/>
      <protection/>
    </xf>
    <xf numFmtId="0" fontId="0" fillId="29" borderId="7" applyNumberFormat="0" applyFont="0" applyAlignment="0" applyProtection="0"/>
    <xf numFmtId="0" fontId="59" fillId="24"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542">
    <xf numFmtId="0" fontId="0" fillId="0" borderId="0" xfId="0" applyAlignment="1">
      <alignment/>
    </xf>
    <xf numFmtId="0" fontId="4" fillId="0" borderId="0" xfId="58" applyAlignment="1" applyProtection="1">
      <alignment horizontal="center"/>
      <protection locked="0"/>
    </xf>
    <xf numFmtId="0" fontId="4" fillId="0" borderId="0" xfId="58" applyProtection="1">
      <alignment/>
      <protection locked="0"/>
    </xf>
    <xf numFmtId="0" fontId="4" fillId="0" borderId="0" xfId="58" applyProtection="1">
      <alignment/>
      <protection/>
    </xf>
    <xf numFmtId="0" fontId="3" fillId="0" borderId="0" xfId="58" applyFont="1" applyAlignment="1" applyProtection="1">
      <alignment horizontal="left"/>
      <protection/>
    </xf>
    <xf numFmtId="0" fontId="4" fillId="0" borderId="0" xfId="58" applyAlignment="1" applyProtection="1">
      <alignment horizontal="left"/>
      <protection/>
    </xf>
    <xf numFmtId="0" fontId="4" fillId="0" borderId="0" xfId="58">
      <alignment/>
      <protection/>
    </xf>
    <xf numFmtId="233" fontId="9" fillId="24" borderId="10" xfId="58" applyNumberFormat="1" applyFont="1" applyFill="1" applyBorder="1" applyAlignment="1" applyProtection="1">
      <alignment horizontal="right" vertical="center" wrapText="1"/>
      <protection/>
    </xf>
    <xf numFmtId="0" fontId="12" fillId="0" borderId="0" xfId="58" applyFont="1" applyBorder="1" applyAlignment="1" applyProtection="1">
      <alignment vertical="top" wrapText="1"/>
      <protection locked="0"/>
    </xf>
    <xf numFmtId="0" fontId="8" fillId="0" borderId="0" xfId="58" applyFont="1" applyBorder="1" applyAlignment="1" applyProtection="1">
      <alignment vertical="top" wrapText="1"/>
      <protection locked="0"/>
    </xf>
    <xf numFmtId="0" fontId="4" fillId="30" borderId="0" xfId="58" applyFill="1" applyProtection="1">
      <alignment/>
      <protection/>
    </xf>
    <xf numFmtId="0" fontId="13" fillId="30" borderId="0" xfId="58" applyFont="1" applyFill="1" applyAlignment="1" applyProtection="1">
      <alignment horizontal="left"/>
      <protection/>
    </xf>
    <xf numFmtId="0" fontId="4" fillId="0" borderId="0" xfId="58" applyAlignment="1" applyProtection="1">
      <alignment/>
      <protection locked="0"/>
    </xf>
    <xf numFmtId="0" fontId="4" fillId="0" borderId="0" xfId="58" applyAlignment="1" applyProtection="1">
      <alignment horizontal="center" vertical="center"/>
      <protection locked="0"/>
    </xf>
    <xf numFmtId="0" fontId="4" fillId="30" borderId="0" xfId="58" applyFill="1" applyAlignment="1" applyProtection="1">
      <alignment wrapText="1"/>
      <protection/>
    </xf>
    <xf numFmtId="0" fontId="4" fillId="30" borderId="0" xfId="58" applyFill="1" applyBorder="1" applyAlignment="1" applyProtection="1">
      <alignment horizontal="center" wrapText="1"/>
      <protection/>
    </xf>
    <xf numFmtId="0" fontId="3" fillId="30" borderId="0" xfId="58" applyFont="1" applyFill="1" applyAlignment="1" applyProtection="1">
      <alignment horizontal="left" wrapText="1"/>
      <protection/>
    </xf>
    <xf numFmtId="0" fontId="6" fillId="30" borderId="0" xfId="58" applyFont="1" applyFill="1" applyAlignment="1" applyProtection="1">
      <alignment horizontal="left" wrapText="1"/>
      <protection/>
    </xf>
    <xf numFmtId="0" fontId="4" fillId="30" borderId="0" xfId="58" applyFill="1" applyProtection="1">
      <alignment/>
      <protection locked="0"/>
    </xf>
    <xf numFmtId="3" fontId="6" fillId="24" borderId="11" xfId="58" applyNumberFormat="1" applyFont="1" applyFill="1" applyBorder="1" applyAlignment="1" applyProtection="1">
      <alignment horizontal="center" wrapText="1"/>
      <protection/>
    </xf>
    <xf numFmtId="0" fontId="8" fillId="0" borderId="0" xfId="58" applyFont="1" applyProtection="1">
      <alignment/>
      <protection locked="0"/>
    </xf>
    <xf numFmtId="0" fontId="4" fillId="0" borderId="12" xfId="58" applyBorder="1" applyAlignment="1" applyProtection="1">
      <alignment horizontal="center"/>
      <protection locked="0"/>
    </xf>
    <xf numFmtId="0" fontId="4" fillId="0" borderId="0" xfId="58" applyAlignment="1" applyProtection="1">
      <alignment wrapText="1"/>
      <protection locked="0"/>
    </xf>
    <xf numFmtId="0" fontId="4" fillId="0" borderId="13" xfId="58" applyBorder="1" applyAlignment="1" applyProtection="1">
      <alignment horizontal="center"/>
      <protection locked="0"/>
    </xf>
    <xf numFmtId="0" fontId="4" fillId="0" borderId="14" xfId="58" applyBorder="1" applyAlignment="1" applyProtection="1" quotePrefix="1">
      <alignment horizontal="center"/>
      <protection locked="0"/>
    </xf>
    <xf numFmtId="0" fontId="12" fillId="0" borderId="0" xfId="58" applyFont="1" applyFill="1" applyBorder="1" applyAlignment="1" applyProtection="1">
      <alignment vertical="top" wrapText="1"/>
      <protection locked="0"/>
    </xf>
    <xf numFmtId="0" fontId="9" fillId="30" borderId="0" xfId="58" applyFont="1" applyFill="1" applyProtection="1">
      <alignment/>
      <protection locked="0"/>
    </xf>
    <xf numFmtId="0" fontId="4" fillId="0" borderId="15" xfId="58" applyFill="1" applyBorder="1" applyAlignment="1">
      <alignment vertical="justify" wrapText="1"/>
      <protection/>
    </xf>
    <xf numFmtId="0" fontId="4" fillId="0" borderId="0" xfId="58" applyFill="1" applyBorder="1" applyAlignment="1">
      <alignment vertical="justify" wrapText="1"/>
      <protection/>
    </xf>
    <xf numFmtId="0" fontId="17" fillId="0" borderId="0" xfId="58" applyFont="1" applyProtection="1">
      <alignment/>
      <protection locked="0"/>
    </xf>
    <xf numFmtId="0" fontId="4" fillId="0" borderId="0" xfId="58" applyFont="1" applyBorder="1" applyAlignment="1" applyProtection="1">
      <alignment wrapText="1"/>
      <protection locked="0"/>
    </xf>
    <xf numFmtId="0" fontId="3" fillId="0" borderId="0" xfId="58" applyFont="1" applyProtection="1">
      <alignment/>
      <protection/>
    </xf>
    <xf numFmtId="0" fontId="4" fillId="0" borderId="0" xfId="58" applyAlignment="1" applyProtection="1">
      <alignment horizontal="center"/>
      <protection/>
    </xf>
    <xf numFmtId="0" fontId="19" fillId="0" borderId="0" xfId="58" applyFont="1" applyProtection="1">
      <alignment/>
      <protection locked="0"/>
    </xf>
    <xf numFmtId="0" fontId="9" fillId="0" borderId="0" xfId="58" applyFont="1" applyAlignment="1">
      <alignment horizontal="left" wrapText="1"/>
      <protection/>
    </xf>
    <xf numFmtId="0" fontId="20" fillId="0" borderId="0" xfId="58" applyFont="1" applyProtection="1">
      <alignment/>
      <protection locked="0"/>
    </xf>
    <xf numFmtId="0" fontId="14" fillId="24" borderId="16" xfId="58" applyFont="1" applyFill="1" applyBorder="1" applyAlignment="1" applyProtection="1">
      <alignment horizontal="left"/>
      <protection locked="0"/>
    </xf>
    <xf numFmtId="0" fontId="4" fillId="24" borderId="16" xfId="58" applyFill="1" applyBorder="1" applyAlignment="1" applyProtection="1">
      <alignment/>
      <protection locked="0"/>
    </xf>
    <xf numFmtId="0" fontId="4" fillId="0" borderId="0" xfId="58" applyAlignment="1" applyProtection="1">
      <alignment horizontal="left"/>
      <protection locked="0"/>
    </xf>
    <xf numFmtId="0" fontId="4" fillId="0" borderId="0" xfId="58" applyBorder="1" applyAlignment="1" applyProtection="1">
      <alignment horizontal="left"/>
      <protection locked="0"/>
    </xf>
    <xf numFmtId="0" fontId="4" fillId="0" borderId="0" xfId="58" applyBorder="1" applyAlignment="1" applyProtection="1">
      <alignment/>
      <protection locked="0"/>
    </xf>
    <xf numFmtId="0" fontId="4" fillId="31" borderId="16" xfId="58" applyFill="1" applyBorder="1" applyAlignment="1" applyProtection="1">
      <alignment horizontal="center"/>
      <protection locked="0"/>
    </xf>
    <xf numFmtId="0" fontId="4" fillId="31" borderId="16" xfId="58" applyFont="1" applyFill="1" applyBorder="1" applyAlignment="1" applyProtection="1">
      <alignment horizontal="left" indent="1"/>
      <protection locked="0"/>
    </xf>
    <xf numFmtId="0" fontId="4" fillId="0" borderId="16" xfId="58" applyFont="1" applyBorder="1" applyAlignment="1" applyProtection="1">
      <alignment vertical="top" wrapText="1"/>
      <protection locked="0"/>
    </xf>
    <xf numFmtId="0" fontId="4" fillId="31" borderId="16" xfId="58" applyFont="1" applyFill="1" applyBorder="1" applyAlignment="1" applyProtection="1">
      <alignment horizontal="left" wrapText="1" indent="1"/>
      <protection locked="0"/>
    </xf>
    <xf numFmtId="0" fontId="4" fillId="31" borderId="16" xfId="58" applyFill="1" applyBorder="1" applyAlignment="1" applyProtection="1" quotePrefix="1">
      <alignment horizontal="center"/>
      <protection locked="0"/>
    </xf>
    <xf numFmtId="0" fontId="4" fillId="0" borderId="16" xfId="58" applyFont="1" applyBorder="1" applyAlignment="1" applyProtection="1">
      <alignment wrapText="1"/>
      <protection locked="0"/>
    </xf>
    <xf numFmtId="0" fontId="3" fillId="0" borderId="0" xfId="58" applyFont="1" applyBorder="1" applyAlignment="1" applyProtection="1">
      <alignment/>
      <protection locked="0"/>
    </xf>
    <xf numFmtId="0" fontId="13" fillId="24" borderId="16" xfId="58" applyFont="1" applyFill="1" applyBorder="1" applyAlignment="1" applyProtection="1">
      <alignment horizontal="left"/>
      <protection locked="0"/>
    </xf>
    <xf numFmtId="0" fontId="13" fillId="0" borderId="0" xfId="58" applyFont="1" applyFill="1" applyBorder="1" applyAlignment="1" applyProtection="1">
      <alignment horizontal="left"/>
      <protection locked="0"/>
    </xf>
    <xf numFmtId="0" fontId="14" fillId="24" borderId="17" xfId="58" applyFont="1" applyFill="1" applyBorder="1" applyAlignment="1" applyProtection="1">
      <alignment horizontal="left"/>
      <protection locked="0"/>
    </xf>
    <xf numFmtId="0" fontId="13" fillId="24" borderId="17" xfId="58" applyFont="1" applyFill="1" applyBorder="1" applyAlignment="1" applyProtection="1">
      <alignment horizontal="left"/>
      <protection locked="0"/>
    </xf>
    <xf numFmtId="0" fontId="13" fillId="24" borderId="17" xfId="58" applyFont="1" applyFill="1" applyBorder="1" applyAlignment="1" applyProtection="1">
      <alignment horizontal="center"/>
      <protection locked="0"/>
    </xf>
    <xf numFmtId="0" fontId="13" fillId="24" borderId="16" xfId="58" applyFont="1" applyFill="1" applyBorder="1" applyAlignment="1" applyProtection="1">
      <alignment horizontal="center"/>
      <protection locked="0"/>
    </xf>
    <xf numFmtId="0" fontId="4" fillId="31" borderId="16" xfId="58" applyFont="1" applyFill="1" applyBorder="1" applyAlignment="1" applyProtection="1">
      <alignment horizontal="center" vertical="top" wrapText="1"/>
      <protection locked="0"/>
    </xf>
    <xf numFmtId="0" fontId="4" fillId="31" borderId="16" xfId="58" applyFont="1" applyFill="1" applyBorder="1" applyAlignment="1" applyProtection="1">
      <alignment horizontal="left" vertical="top" wrapText="1"/>
      <protection locked="0"/>
    </xf>
    <xf numFmtId="229" fontId="4" fillId="0" borderId="16" xfId="58" applyNumberFormat="1" applyFont="1" applyFill="1" applyBorder="1" applyAlignment="1" applyProtection="1">
      <alignment horizontal="left" vertical="top" wrapText="1"/>
      <protection locked="0"/>
    </xf>
    <xf numFmtId="0" fontId="4" fillId="0" borderId="16" xfId="58" applyBorder="1" applyAlignment="1" applyProtection="1">
      <alignment wrapText="1"/>
      <protection locked="0"/>
    </xf>
    <xf numFmtId="0" fontId="4" fillId="31" borderId="18" xfId="58" applyFill="1" applyBorder="1" applyAlignment="1">
      <alignment vertical="top" wrapText="1"/>
      <protection/>
    </xf>
    <xf numFmtId="0" fontId="20" fillId="0" borderId="16" xfId="58" applyFont="1" applyBorder="1" applyAlignment="1">
      <alignment vertical="top" wrapText="1"/>
      <protection/>
    </xf>
    <xf numFmtId="0" fontId="4" fillId="0" borderId="0" xfId="58" applyFill="1" applyBorder="1" applyAlignment="1" applyProtection="1">
      <alignment horizontal="left" wrapText="1"/>
      <protection locked="0"/>
    </xf>
    <xf numFmtId="0" fontId="4" fillId="0" borderId="0" xfId="58" applyBorder="1" applyAlignment="1" applyProtection="1">
      <alignment wrapText="1"/>
      <protection locked="0"/>
    </xf>
    <xf numFmtId="0" fontId="4" fillId="0" borderId="0" xfId="58" applyFill="1" applyBorder="1" applyAlignment="1">
      <alignment vertical="top" wrapText="1"/>
      <protection/>
    </xf>
    <xf numFmtId="0" fontId="20" fillId="0" borderId="0" xfId="58" applyFont="1" applyBorder="1" applyAlignment="1">
      <alignment vertical="top" wrapText="1"/>
      <protection/>
    </xf>
    <xf numFmtId="0" fontId="4" fillId="0" borderId="19" xfId="58" applyFont="1" applyFill="1" applyBorder="1" applyAlignment="1" applyProtection="1">
      <alignment horizontal="center" vertical="top" wrapText="1"/>
      <protection locked="0"/>
    </xf>
    <xf numFmtId="0" fontId="4" fillId="0" borderId="0" xfId="58" applyFont="1" applyFill="1" applyBorder="1" applyAlignment="1" applyProtection="1">
      <alignment horizontal="center" vertical="top" wrapText="1"/>
      <protection locked="0"/>
    </xf>
    <xf numFmtId="0" fontId="4" fillId="0" borderId="20" xfId="58" applyFont="1" applyBorder="1" applyAlignment="1" applyProtection="1">
      <alignment wrapText="1"/>
      <protection locked="0"/>
    </xf>
    <xf numFmtId="229" fontId="4" fillId="0" borderId="0" xfId="58" applyNumberFormat="1" applyFont="1" applyFill="1" applyBorder="1" applyAlignment="1" applyProtection="1">
      <alignment horizontal="left" vertical="top" wrapText="1"/>
      <protection locked="0"/>
    </xf>
    <xf numFmtId="0" fontId="4" fillId="31" borderId="16" xfId="58" applyFont="1" applyFill="1" applyBorder="1" applyAlignment="1" applyProtection="1" quotePrefix="1">
      <alignment horizontal="center" vertical="top" wrapText="1"/>
      <protection locked="0"/>
    </xf>
    <xf numFmtId="0" fontId="3" fillId="0" borderId="0" xfId="58" applyFont="1" applyAlignment="1" applyProtection="1">
      <alignment horizontal="left"/>
      <protection locked="0"/>
    </xf>
    <xf numFmtId="0" fontId="8" fillId="0" borderId="21" xfId="58" applyFont="1" applyBorder="1" applyAlignment="1" applyProtection="1">
      <alignment vertical="top" wrapText="1"/>
      <protection/>
    </xf>
    <xf numFmtId="0" fontId="4" fillId="31" borderId="22" xfId="58" applyFill="1" applyBorder="1" applyAlignment="1">
      <alignment vertical="top" wrapText="1"/>
      <protection/>
    </xf>
    <xf numFmtId="0" fontId="4" fillId="0" borderId="23" xfId="58" applyFont="1" applyBorder="1" applyAlignment="1">
      <alignment vertical="top" wrapText="1"/>
      <protection/>
    </xf>
    <xf numFmtId="0" fontId="4" fillId="0" borderId="24" xfId="58" applyFont="1" applyBorder="1" applyAlignment="1">
      <alignment vertical="top" wrapText="1"/>
      <protection/>
    </xf>
    <xf numFmtId="0" fontId="8" fillId="0" borderId="25" xfId="58" applyFont="1" applyBorder="1" applyAlignment="1" applyProtection="1">
      <alignment vertical="top" wrapText="1"/>
      <protection/>
    </xf>
    <xf numFmtId="0" fontId="4" fillId="31" borderId="26" xfId="58" applyFill="1" applyBorder="1" applyAlignment="1">
      <alignment vertical="top" wrapText="1"/>
      <protection/>
    </xf>
    <xf numFmtId="0" fontId="4" fillId="0" borderId="24" xfId="58" applyFont="1" applyBorder="1" applyAlignment="1">
      <alignment horizontal="left" vertical="top" wrapText="1"/>
      <protection/>
    </xf>
    <xf numFmtId="0" fontId="12" fillId="0" borderId="25" xfId="58" applyFont="1" applyBorder="1" applyAlignment="1" applyProtection="1">
      <alignment vertical="top" wrapText="1"/>
      <protection/>
    </xf>
    <xf numFmtId="0" fontId="3" fillId="0" borderId="0" xfId="58" applyFont="1" applyAlignment="1" applyProtection="1">
      <alignment horizontal="left"/>
      <protection locked="0"/>
    </xf>
    <xf numFmtId="0" fontId="12" fillId="0" borderId="27" xfId="58" applyFont="1" applyBorder="1" applyAlignment="1" applyProtection="1">
      <alignment vertical="top" wrapText="1"/>
      <protection/>
    </xf>
    <xf numFmtId="0" fontId="12" fillId="0" borderId="28" xfId="58" applyFont="1" applyBorder="1" applyAlignment="1" applyProtection="1">
      <alignment vertical="top" wrapText="1"/>
      <protection/>
    </xf>
    <xf numFmtId="0" fontId="8" fillId="0" borderId="25" xfId="58" applyFont="1" applyBorder="1" applyAlignment="1">
      <alignment horizontal="left" vertical="top" wrapText="1"/>
      <protection/>
    </xf>
    <xf numFmtId="0" fontId="8" fillId="0" borderId="27" xfId="58" applyFont="1" applyBorder="1" applyAlignment="1" applyProtection="1">
      <alignment vertical="top" wrapText="1"/>
      <protection/>
    </xf>
    <xf numFmtId="0" fontId="8" fillId="0" borderId="29" xfId="58" applyFont="1" applyBorder="1" applyAlignment="1">
      <alignment horizontal="left" vertical="top" wrapText="1"/>
      <protection/>
    </xf>
    <xf numFmtId="0" fontId="8" fillId="0" borderId="27" xfId="58" applyFont="1" applyBorder="1" applyAlignment="1">
      <alignment horizontal="left" vertical="top" wrapText="1"/>
      <protection/>
    </xf>
    <xf numFmtId="0" fontId="8" fillId="0" borderId="25" xfId="58" applyFont="1" applyBorder="1" applyAlignment="1" applyProtection="1">
      <alignment vertical="top"/>
      <protection locked="0"/>
    </xf>
    <xf numFmtId="0" fontId="8" fillId="0" borderId="0" xfId="58" applyFont="1" applyBorder="1" applyAlignment="1" applyProtection="1">
      <alignment vertical="top" wrapText="1"/>
      <protection/>
    </xf>
    <xf numFmtId="0" fontId="8" fillId="0" borderId="0" xfId="58" applyFont="1" applyBorder="1" applyAlignment="1">
      <alignment horizontal="left" vertical="top" wrapText="1"/>
      <protection/>
    </xf>
    <xf numFmtId="0" fontId="12" fillId="0" borderId="0" xfId="58" applyFont="1" applyBorder="1" applyAlignment="1">
      <alignment horizontal="left" vertical="top" wrapText="1"/>
      <protection/>
    </xf>
    <xf numFmtId="0" fontId="12" fillId="0" borderId="21" xfId="58" applyFont="1" applyBorder="1" applyAlignment="1">
      <alignment vertical="top" wrapText="1"/>
      <protection/>
    </xf>
    <xf numFmtId="0" fontId="12" fillId="0" borderId="25" xfId="58" applyFont="1" applyBorder="1" applyAlignment="1">
      <alignment vertical="top" wrapText="1"/>
      <protection/>
    </xf>
    <xf numFmtId="0" fontId="8" fillId="0" borderId="29" xfId="58" applyFont="1" applyBorder="1" applyAlignment="1">
      <alignment vertical="top" wrapText="1"/>
      <protection/>
    </xf>
    <xf numFmtId="0" fontId="7" fillId="0" borderId="0" xfId="58" applyFont="1" applyAlignment="1" applyProtection="1">
      <alignment horizontal="left"/>
      <protection/>
    </xf>
    <xf numFmtId="0" fontId="5" fillId="0" borderId="0" xfId="0" applyFont="1" applyAlignment="1">
      <alignment vertical="top" wrapText="1"/>
    </xf>
    <xf numFmtId="0" fontId="6" fillId="24" borderId="0" xfId="58" applyFont="1" applyFill="1" applyBorder="1" applyAlignment="1" applyProtection="1">
      <alignment horizontal="left"/>
      <protection/>
    </xf>
    <xf numFmtId="0" fontId="4" fillId="24" borderId="0" xfId="58" applyFont="1" applyFill="1" applyBorder="1" applyProtection="1">
      <alignment/>
      <protection/>
    </xf>
    <xf numFmtId="0" fontId="3" fillId="24" borderId="0" xfId="58" applyFont="1" applyFill="1" applyBorder="1" applyAlignment="1" applyProtection="1">
      <alignment horizontal="left"/>
      <protection/>
    </xf>
    <xf numFmtId="0" fontId="4" fillId="0" borderId="0" xfId="58" applyFont="1" applyProtection="1">
      <alignment/>
      <protection locked="0"/>
    </xf>
    <xf numFmtId="0" fontId="4" fillId="0" borderId="0" xfId="58" applyFont="1" applyAlignment="1" applyProtection="1">
      <alignment/>
      <protection locked="0"/>
    </xf>
    <xf numFmtId="233" fontId="9" fillId="24" borderId="16" xfId="58" applyNumberFormat="1" applyFont="1" applyFill="1" applyBorder="1" applyAlignment="1" applyProtection="1">
      <alignment horizontal="right" vertical="center" wrapText="1"/>
      <protection/>
    </xf>
    <xf numFmtId="0" fontId="4" fillId="24" borderId="24" xfId="58" applyFont="1" applyFill="1" applyBorder="1" applyAlignment="1">
      <alignment horizontal="left" vertical="center"/>
      <protection/>
    </xf>
    <xf numFmtId="0" fontId="4" fillId="24" borderId="30" xfId="58" applyFont="1" applyFill="1" applyBorder="1" applyAlignment="1">
      <alignment horizontal="left" vertical="center" wrapText="1"/>
      <protection/>
    </xf>
    <xf numFmtId="0" fontId="4" fillId="24" borderId="18" xfId="58" applyFont="1" applyFill="1" applyBorder="1" applyAlignment="1">
      <alignment horizontal="left" vertical="center" wrapText="1"/>
      <protection/>
    </xf>
    <xf numFmtId="0" fontId="9" fillId="0" borderId="12" xfId="58" applyFont="1" applyBorder="1" applyAlignment="1" applyProtection="1">
      <alignment horizontal="center"/>
      <protection/>
    </xf>
    <xf numFmtId="0" fontId="9" fillId="0" borderId="13" xfId="58" applyFont="1" applyBorder="1" applyAlignment="1" applyProtection="1">
      <alignment horizontal="center"/>
      <protection/>
    </xf>
    <xf numFmtId="0" fontId="9" fillId="0" borderId="13" xfId="58" applyFont="1" applyBorder="1" applyAlignment="1" applyProtection="1" quotePrefix="1">
      <alignment horizontal="center"/>
      <protection/>
    </xf>
    <xf numFmtId="0" fontId="9" fillId="0" borderId="14" xfId="58" applyFont="1" applyBorder="1" applyAlignment="1" applyProtection="1" quotePrefix="1">
      <alignment horizontal="center"/>
      <protection/>
    </xf>
    <xf numFmtId="0" fontId="9" fillId="0" borderId="14" xfId="58" applyFont="1" applyBorder="1" applyAlignment="1" applyProtection="1">
      <alignment horizontal="center"/>
      <protection/>
    </xf>
    <xf numFmtId="0" fontId="0" fillId="0" borderId="0" xfId="0" applyAlignment="1" applyProtection="1">
      <alignment wrapText="1"/>
      <protection locked="0"/>
    </xf>
    <xf numFmtId="0" fontId="12" fillId="0" borderId="0" xfId="0" applyFont="1" applyBorder="1" applyAlignment="1" applyProtection="1">
      <alignment vertical="top" wrapText="1"/>
      <protection locked="0"/>
    </xf>
    <xf numFmtId="0" fontId="4" fillId="0" borderId="12" xfId="0" applyFont="1" applyBorder="1" applyAlignment="1" applyProtection="1">
      <alignment horizontal="center"/>
      <protection locked="0"/>
    </xf>
    <xf numFmtId="0" fontId="4" fillId="0" borderId="13" xfId="0" applyFont="1" applyBorder="1" applyAlignment="1" applyProtection="1">
      <alignment horizontal="center"/>
      <protection locked="0"/>
    </xf>
    <xf numFmtId="0" fontId="4" fillId="0" borderId="14" xfId="0" applyFont="1" applyBorder="1" applyAlignment="1" applyProtection="1" quotePrefix="1">
      <alignment horizontal="center"/>
      <protection locked="0"/>
    </xf>
    <xf numFmtId="0" fontId="8" fillId="0" borderId="31" xfId="0" applyFont="1" applyBorder="1" applyAlignment="1" applyProtection="1">
      <alignment horizontal="left" vertical="top" wrapText="1"/>
      <protection locked="0"/>
    </xf>
    <xf numFmtId="0" fontId="8" fillId="0" borderId="32" xfId="0" applyFont="1" applyBorder="1" applyAlignment="1" applyProtection="1">
      <alignment horizontal="left" vertical="top" wrapText="1"/>
      <protection locked="0"/>
    </xf>
    <xf numFmtId="0" fontId="8" fillId="0" borderId="33" xfId="0" applyFont="1" applyBorder="1" applyAlignment="1" applyProtection="1">
      <alignment horizontal="left" vertical="top" wrapText="1"/>
      <protection locked="0"/>
    </xf>
    <xf numFmtId="0" fontId="8" fillId="0" borderId="31" xfId="58" applyFont="1" applyBorder="1" applyAlignment="1" applyProtection="1">
      <alignment horizontal="left" vertical="top" wrapText="1"/>
      <protection locked="0"/>
    </xf>
    <xf numFmtId="0" fontId="8" fillId="0" borderId="34" xfId="58" applyFont="1" applyBorder="1" applyAlignment="1" applyProtection="1">
      <alignment horizontal="left" vertical="top" wrapText="1"/>
      <protection locked="0"/>
    </xf>
    <xf numFmtId="0" fontId="8" fillId="0" borderId="35" xfId="58" applyFont="1" applyBorder="1" applyAlignment="1" applyProtection="1">
      <alignment horizontal="left" vertical="top" wrapText="1"/>
      <protection locked="0"/>
    </xf>
    <xf numFmtId="3" fontId="9" fillId="0" borderId="16" xfId="58" applyNumberFormat="1" applyFont="1" applyFill="1" applyBorder="1" applyAlignment="1" applyProtection="1">
      <alignment horizontal="right" vertical="top" wrapText="1"/>
      <protection locked="0"/>
    </xf>
    <xf numFmtId="3" fontId="9" fillId="0" borderId="16" xfId="44" applyNumberFormat="1" applyFont="1" applyBorder="1" applyAlignment="1" applyProtection="1">
      <alignment horizontal="right" vertical="top" wrapText="1"/>
      <protection locked="0"/>
    </xf>
    <xf numFmtId="0" fontId="9" fillId="0" borderId="0" xfId="58" applyFont="1" applyProtection="1">
      <alignment/>
      <protection locked="0"/>
    </xf>
    <xf numFmtId="0" fontId="9" fillId="0" borderId="0" xfId="58" applyFont="1">
      <alignment/>
      <protection/>
    </xf>
    <xf numFmtId="0" fontId="9" fillId="24" borderId="0" xfId="58" applyFont="1" applyFill="1" applyBorder="1" applyProtection="1">
      <alignment/>
      <protection locked="0"/>
    </xf>
    <xf numFmtId="0" fontId="9" fillId="0" borderId="0" xfId="0" applyFont="1" applyAlignment="1">
      <alignment/>
    </xf>
    <xf numFmtId="0" fontId="9" fillId="0" borderId="0" xfId="58" applyFont="1" applyAlignment="1" applyProtection="1">
      <alignment horizontal="center"/>
      <protection locked="0"/>
    </xf>
    <xf numFmtId="3" fontId="9" fillId="0" borderId="0" xfId="58" applyNumberFormat="1" applyFont="1" applyAlignment="1" applyProtection="1">
      <alignment horizontal="center"/>
      <protection locked="0"/>
    </xf>
    <xf numFmtId="0" fontId="6" fillId="24" borderId="16" xfId="58" applyFont="1" applyFill="1" applyBorder="1" applyAlignment="1" applyProtection="1">
      <alignment horizontal="center" vertical="center" wrapText="1"/>
      <protection locked="0"/>
    </xf>
    <xf numFmtId="0" fontId="6" fillId="24" borderId="16" xfId="58" applyFont="1" applyFill="1" applyBorder="1" applyAlignment="1" applyProtection="1">
      <alignment horizontal="center" vertical="center" wrapText="1"/>
      <protection/>
    </xf>
    <xf numFmtId="233" fontId="9" fillId="0" borderId="16" xfId="0" applyNumberFormat="1" applyFont="1" applyFill="1" applyBorder="1" applyAlignment="1" applyProtection="1">
      <alignment horizontal="center" vertical="center" wrapText="1"/>
      <protection locked="0"/>
    </xf>
    <xf numFmtId="3" fontId="6" fillId="24" borderId="36" xfId="58" applyNumberFormat="1" applyFont="1" applyFill="1" applyBorder="1" applyAlignment="1" applyProtection="1">
      <alignment horizontal="center" wrapText="1"/>
      <protection/>
    </xf>
    <xf numFmtId="0" fontId="9" fillId="0" borderId="37" xfId="0" applyFont="1" applyBorder="1" applyAlignment="1">
      <alignment/>
    </xf>
    <xf numFmtId="3" fontId="6" fillId="24" borderId="20" xfId="58" applyNumberFormat="1" applyFont="1" applyFill="1" applyBorder="1" applyAlignment="1" applyProtection="1">
      <alignment horizontal="center" wrapText="1"/>
      <protection/>
    </xf>
    <xf numFmtId="0" fontId="9" fillId="0" borderId="0" xfId="0" applyFont="1" applyBorder="1" applyAlignment="1">
      <alignment/>
    </xf>
    <xf numFmtId="0" fontId="9" fillId="0" borderId="0" xfId="58" applyFont="1" applyBorder="1" applyAlignment="1">
      <alignment horizontal="left" wrapText="1"/>
      <protection/>
    </xf>
    <xf numFmtId="3" fontId="6" fillId="31" borderId="38" xfId="58" applyNumberFormat="1" applyFont="1" applyFill="1" applyBorder="1" applyAlignment="1" applyProtection="1">
      <alignment horizontal="center" vertical="center" wrapText="1"/>
      <protection/>
    </xf>
    <xf numFmtId="3" fontId="6" fillId="31" borderId="39" xfId="58" applyNumberFormat="1" applyFont="1" applyFill="1" applyBorder="1" applyAlignment="1" applyProtection="1">
      <alignment horizontal="center" vertical="center" wrapText="1"/>
      <protection/>
    </xf>
    <xf numFmtId="3" fontId="6" fillId="24" borderId="40" xfId="58" applyNumberFormat="1" applyFont="1" applyFill="1" applyBorder="1" applyAlignment="1" applyProtection="1">
      <alignment horizontal="center" wrapText="1"/>
      <protection/>
    </xf>
    <xf numFmtId="3" fontId="9" fillId="0" borderId="17" xfId="44" applyNumberFormat="1" applyFont="1" applyBorder="1" applyAlignment="1" applyProtection="1">
      <alignment horizontal="right" vertical="top" wrapText="1"/>
      <protection locked="0"/>
    </xf>
    <xf numFmtId="0" fontId="25" fillId="30" borderId="0" xfId="58" applyFont="1" applyFill="1" applyAlignment="1" applyProtection="1">
      <alignment horizontal="left" wrapText="1"/>
      <protection/>
    </xf>
    <xf numFmtId="0" fontId="26" fillId="30" borderId="0" xfId="58" applyFont="1" applyFill="1" applyAlignment="1" applyProtection="1">
      <alignment horizontal="center" vertical="top" wrapText="1"/>
      <protection/>
    </xf>
    <xf numFmtId="0" fontId="8" fillId="0" borderId="41" xfId="0" applyFont="1" applyBorder="1" applyAlignment="1" applyProtection="1">
      <alignment horizontal="left" vertical="top" wrapText="1"/>
      <protection locked="0"/>
    </xf>
    <xf numFmtId="0" fontId="8" fillId="0" borderId="42" xfId="58" applyFont="1" applyBorder="1" applyAlignment="1" applyProtection="1">
      <alignment horizontal="left" vertical="top" wrapText="1"/>
      <protection locked="0"/>
    </xf>
    <xf numFmtId="0" fontId="8" fillId="0" borderId="41" xfId="58" applyFont="1" applyBorder="1" applyAlignment="1" applyProtection="1">
      <alignment horizontal="left" vertical="top" wrapText="1"/>
      <protection locked="0"/>
    </xf>
    <xf numFmtId="3" fontId="6" fillId="24" borderId="43" xfId="58" applyNumberFormat="1" applyFont="1" applyFill="1" applyBorder="1" applyAlignment="1" applyProtection="1">
      <alignment horizontal="center" vertical="center" wrapText="1"/>
      <protection/>
    </xf>
    <xf numFmtId="3" fontId="6" fillId="24" borderId="43" xfId="58" applyNumberFormat="1" applyFont="1" applyFill="1" applyBorder="1" applyAlignment="1" applyProtection="1">
      <alignment horizontal="center" vertical="top" wrapText="1"/>
      <protection/>
    </xf>
    <xf numFmtId="3" fontId="9" fillId="0" borderId="44" xfId="58" applyNumberFormat="1" applyFont="1" applyFill="1" applyBorder="1" applyAlignment="1" applyProtection="1">
      <alignment horizontal="right" vertical="top" wrapText="1"/>
      <protection locked="0"/>
    </xf>
    <xf numFmtId="3" fontId="9" fillId="0" borderId="45" xfId="58" applyNumberFormat="1" applyFont="1" applyFill="1" applyBorder="1" applyAlignment="1" applyProtection="1">
      <alignment horizontal="right" vertical="top" wrapText="1"/>
      <protection locked="0"/>
    </xf>
    <xf numFmtId="3" fontId="9" fillId="0" borderId="45" xfId="44" applyNumberFormat="1" applyFont="1" applyBorder="1" applyAlignment="1" applyProtection="1">
      <alignment horizontal="right" vertical="top" wrapText="1"/>
      <protection locked="0"/>
    </xf>
    <xf numFmtId="3" fontId="9" fillId="0" borderId="46" xfId="58" applyNumberFormat="1" applyFont="1" applyFill="1" applyBorder="1" applyAlignment="1" applyProtection="1">
      <alignment horizontal="right" vertical="top" wrapText="1"/>
      <protection locked="0"/>
    </xf>
    <xf numFmtId="9" fontId="9" fillId="0" borderId="47" xfId="44" applyNumberFormat="1" applyFont="1" applyBorder="1" applyAlignment="1" applyProtection="1">
      <alignment horizontal="right" vertical="top" wrapText="1"/>
      <protection/>
    </xf>
    <xf numFmtId="9" fontId="9" fillId="0" borderId="48" xfId="44" applyNumberFormat="1" applyFont="1" applyBorder="1" applyAlignment="1" applyProtection="1">
      <alignment horizontal="right" vertical="top" wrapText="1"/>
      <protection/>
    </xf>
    <xf numFmtId="3" fontId="6" fillId="0" borderId="47" xfId="44" applyNumberFormat="1" applyFont="1" applyBorder="1" applyAlignment="1" applyProtection="1">
      <alignment horizontal="right" vertical="top" wrapText="1"/>
      <protection/>
    </xf>
    <xf numFmtId="3" fontId="6" fillId="0" borderId="48" xfId="44" applyNumberFormat="1" applyFont="1" applyBorder="1" applyAlignment="1" applyProtection="1">
      <alignment horizontal="right" vertical="top" wrapText="1"/>
      <protection/>
    </xf>
    <xf numFmtId="3" fontId="9" fillId="0" borderId="49" xfId="44" applyNumberFormat="1" applyFont="1" applyBorder="1" applyAlignment="1" applyProtection="1">
      <alignment horizontal="right" vertical="top" wrapText="1"/>
      <protection locked="0"/>
    </xf>
    <xf numFmtId="3" fontId="9" fillId="0" borderId="24" xfId="44" applyNumberFormat="1" applyFont="1" applyBorder="1" applyAlignment="1" applyProtection="1">
      <alignment horizontal="right" vertical="top" wrapText="1"/>
      <protection locked="0"/>
    </xf>
    <xf numFmtId="3" fontId="9" fillId="0" borderId="50" xfId="44" applyNumberFormat="1" applyFont="1" applyBorder="1" applyAlignment="1" applyProtection="1">
      <alignment horizontal="right" vertical="top" wrapText="1"/>
      <protection locked="0"/>
    </xf>
    <xf numFmtId="3" fontId="9" fillId="0" borderId="18" xfId="44" applyNumberFormat="1" applyFont="1" applyBorder="1" applyAlignment="1" applyProtection="1">
      <alignment horizontal="right" vertical="top" wrapText="1"/>
      <protection locked="0"/>
    </xf>
    <xf numFmtId="3" fontId="9" fillId="0" borderId="18" xfId="44" applyNumberFormat="1" applyFont="1" applyFill="1" applyBorder="1" applyAlignment="1" applyProtection="1">
      <alignment horizontal="right" vertical="top" wrapText="1"/>
      <protection locked="0"/>
    </xf>
    <xf numFmtId="3" fontId="6" fillId="32" borderId="51" xfId="44" applyNumberFormat="1" applyFont="1" applyFill="1" applyBorder="1" applyAlignment="1" applyProtection="1">
      <alignment horizontal="right" vertical="top" wrapText="1"/>
      <protection locked="0"/>
    </xf>
    <xf numFmtId="3" fontId="6" fillId="32" borderId="52" xfId="44" applyNumberFormat="1" applyFont="1" applyFill="1" applyBorder="1" applyAlignment="1" applyProtection="1">
      <alignment horizontal="right" vertical="top" wrapText="1"/>
      <protection locked="0"/>
    </xf>
    <xf numFmtId="3" fontId="6" fillId="0" borderId="53" xfId="44" applyNumberFormat="1" applyFont="1" applyBorder="1" applyAlignment="1" applyProtection="1">
      <alignment horizontal="right" vertical="top" wrapText="1"/>
      <protection/>
    </xf>
    <xf numFmtId="3" fontId="6" fillId="0" borderId="54" xfId="44" applyNumberFormat="1" applyFont="1" applyBorder="1" applyAlignment="1" applyProtection="1">
      <alignment horizontal="right" vertical="top" wrapText="1"/>
      <protection/>
    </xf>
    <xf numFmtId="3" fontId="9" fillId="0" borderId="55" xfId="44" applyNumberFormat="1" applyFont="1" applyBorder="1" applyAlignment="1" applyProtection="1">
      <alignment horizontal="right" vertical="top" wrapText="1"/>
      <protection locked="0"/>
    </xf>
    <xf numFmtId="3" fontId="6" fillId="31" borderId="56" xfId="58" applyNumberFormat="1" applyFont="1" applyFill="1" applyBorder="1" applyAlignment="1" applyProtection="1">
      <alignment horizontal="center" vertical="center" wrapText="1"/>
      <protection/>
    </xf>
    <xf numFmtId="3" fontId="6" fillId="31" borderId="57" xfId="58" applyNumberFormat="1" applyFont="1" applyFill="1" applyBorder="1" applyAlignment="1" applyProtection="1">
      <alignment horizontal="center" vertical="center" wrapText="1"/>
      <protection/>
    </xf>
    <xf numFmtId="3" fontId="6" fillId="31" borderId="58" xfId="58" applyNumberFormat="1" applyFont="1" applyFill="1" applyBorder="1" applyAlignment="1" applyProtection="1">
      <alignment horizontal="center" vertical="center" wrapText="1"/>
      <protection/>
    </xf>
    <xf numFmtId="3" fontId="9" fillId="0" borderId="59" xfId="58" applyNumberFormat="1" applyFont="1" applyFill="1" applyBorder="1" applyAlignment="1" applyProtection="1">
      <alignment horizontal="right" vertical="top" wrapText="1"/>
      <protection locked="0"/>
    </xf>
    <xf numFmtId="3" fontId="9" fillId="0" borderId="17" xfId="58" applyNumberFormat="1" applyFont="1" applyBorder="1" applyAlignment="1" applyProtection="1">
      <alignment horizontal="right" vertical="top" wrapText="1"/>
      <protection locked="0"/>
    </xf>
    <xf numFmtId="3" fontId="9" fillId="0" borderId="60" xfId="58" applyNumberFormat="1" applyFont="1" applyBorder="1" applyAlignment="1" applyProtection="1">
      <alignment horizontal="right" vertical="top" wrapText="1"/>
      <protection locked="0"/>
    </xf>
    <xf numFmtId="3" fontId="6" fillId="0" borderId="61" xfId="44" applyNumberFormat="1" applyFont="1" applyBorder="1" applyAlignment="1" applyProtection="1">
      <alignment horizontal="right" vertical="top" wrapText="1"/>
      <protection/>
    </xf>
    <xf numFmtId="3" fontId="6" fillId="0" borderId="62" xfId="44" applyNumberFormat="1" applyFont="1" applyBorder="1" applyAlignment="1" applyProtection="1">
      <alignment horizontal="right" vertical="top" wrapText="1"/>
      <protection/>
    </xf>
    <xf numFmtId="9" fontId="9" fillId="0" borderId="62" xfId="44" applyNumberFormat="1" applyFont="1" applyBorder="1" applyAlignment="1" applyProtection="1">
      <alignment horizontal="right" vertical="top" wrapText="1"/>
      <protection/>
    </xf>
    <xf numFmtId="3" fontId="9" fillId="0" borderId="49" xfId="58" applyNumberFormat="1" applyFont="1" applyFill="1" applyBorder="1" applyAlignment="1" applyProtection="1">
      <alignment horizontal="right" vertical="top" wrapText="1"/>
      <protection locked="0"/>
    </xf>
    <xf numFmtId="3" fontId="9" fillId="0" borderId="24" xfId="58" applyNumberFormat="1" applyFont="1" applyFill="1" applyBorder="1" applyAlignment="1" applyProtection="1">
      <alignment horizontal="right" vertical="top" wrapText="1"/>
      <protection locked="0"/>
    </xf>
    <xf numFmtId="3" fontId="9" fillId="0" borderId="38" xfId="58" applyNumberFormat="1" applyFont="1" applyBorder="1" applyAlignment="1" applyProtection="1">
      <alignment horizontal="right" vertical="top" wrapText="1"/>
      <protection locked="0"/>
    </xf>
    <xf numFmtId="3" fontId="9" fillId="0" borderId="26" xfId="44" applyNumberFormat="1" applyFont="1" applyBorder="1" applyAlignment="1" applyProtection="1">
      <alignment horizontal="right" vertical="top" wrapText="1"/>
      <protection locked="0"/>
    </xf>
    <xf numFmtId="3" fontId="9" fillId="0" borderId="38" xfId="44" applyNumberFormat="1" applyFont="1" applyBorder="1" applyAlignment="1" applyProtection="1">
      <alignment horizontal="right" vertical="top" wrapText="1"/>
      <protection locked="0"/>
    </xf>
    <xf numFmtId="3" fontId="9" fillId="0" borderId="23" xfId="44" applyNumberFormat="1" applyFont="1" applyBorder="1" applyAlignment="1" applyProtection="1">
      <alignment horizontal="right" vertical="top" wrapText="1"/>
      <protection locked="0"/>
    </xf>
    <xf numFmtId="3" fontId="9" fillId="0" borderId="60" xfId="44" applyNumberFormat="1" applyFont="1" applyBorder="1" applyAlignment="1" applyProtection="1">
      <alignment horizontal="right" vertical="top" wrapText="1"/>
      <protection locked="0"/>
    </xf>
    <xf numFmtId="9" fontId="9" fillId="32" borderId="63" xfId="44" applyNumberFormat="1" applyFont="1" applyFill="1" applyBorder="1" applyAlignment="1" applyProtection="1">
      <alignment horizontal="right" vertical="top" wrapText="1"/>
      <protection/>
    </xf>
    <xf numFmtId="3" fontId="6" fillId="24" borderId="19" xfId="58" applyNumberFormat="1" applyFont="1" applyFill="1" applyBorder="1" applyAlignment="1" applyProtection="1">
      <alignment horizontal="center" vertical="center" wrapText="1"/>
      <protection/>
    </xf>
    <xf numFmtId="3" fontId="6" fillId="31" borderId="59" xfId="58" applyNumberFormat="1" applyFont="1" applyFill="1" applyBorder="1" applyAlignment="1" applyProtection="1">
      <alignment horizontal="center" vertical="center" wrapText="1"/>
      <protection/>
    </xf>
    <xf numFmtId="3" fontId="6" fillId="31" borderId="17" xfId="58" applyNumberFormat="1" applyFont="1" applyFill="1" applyBorder="1" applyAlignment="1" applyProtection="1">
      <alignment horizontal="center" vertical="center" wrapText="1"/>
      <protection/>
    </xf>
    <xf numFmtId="3" fontId="6" fillId="31" borderId="64" xfId="58" applyNumberFormat="1" applyFont="1" applyFill="1" applyBorder="1" applyAlignment="1" applyProtection="1">
      <alignment horizontal="center" vertical="center" wrapText="1"/>
      <protection/>
    </xf>
    <xf numFmtId="3" fontId="9" fillId="0" borderId="44" xfId="44" applyNumberFormat="1" applyFont="1" applyBorder="1" applyAlignment="1" applyProtection="1">
      <alignment horizontal="right" vertical="top" wrapText="1"/>
      <protection locked="0"/>
    </xf>
    <xf numFmtId="3" fontId="9" fillId="0" borderId="65" xfId="44" applyNumberFormat="1" applyFont="1" applyBorder="1" applyAlignment="1" applyProtection="1">
      <alignment horizontal="right" vertical="top" wrapText="1"/>
      <protection locked="0"/>
    </xf>
    <xf numFmtId="3" fontId="9" fillId="0" borderId="46" xfId="44" applyNumberFormat="1" applyFont="1" applyBorder="1" applyAlignment="1" applyProtection="1">
      <alignment horizontal="right" vertical="top" wrapText="1"/>
      <protection locked="0"/>
    </xf>
    <xf numFmtId="3" fontId="9" fillId="0" borderId="66" xfId="44" applyNumberFormat="1" applyFont="1" applyBorder="1" applyAlignment="1" applyProtection="1">
      <alignment horizontal="right" vertical="top" wrapText="1"/>
      <protection locked="0"/>
    </xf>
    <xf numFmtId="3" fontId="9" fillId="0" borderId="56" xfId="44" applyNumberFormat="1" applyFont="1" applyBorder="1" applyAlignment="1" applyProtection="1">
      <alignment horizontal="right" vertical="top" wrapText="1"/>
      <protection locked="0"/>
    </xf>
    <xf numFmtId="3" fontId="9" fillId="0" borderId="67" xfId="44" applyNumberFormat="1" applyFont="1" applyBorder="1" applyAlignment="1" applyProtection="1">
      <alignment horizontal="right" vertical="top" wrapText="1"/>
      <protection locked="0"/>
    </xf>
    <xf numFmtId="3" fontId="9" fillId="0" borderId="68" xfId="44" applyNumberFormat="1" applyFont="1" applyBorder="1" applyAlignment="1" applyProtection="1">
      <alignment horizontal="right" vertical="top" wrapText="1"/>
      <protection locked="0"/>
    </xf>
    <xf numFmtId="3" fontId="9" fillId="0" borderId="57" xfId="44" applyNumberFormat="1" applyFont="1" applyBorder="1" applyAlignment="1" applyProtection="1">
      <alignment horizontal="right" vertical="top" wrapText="1"/>
      <protection locked="0"/>
    </xf>
    <xf numFmtId="3" fontId="6" fillId="32" borderId="69" xfId="44" applyNumberFormat="1" applyFont="1" applyFill="1" applyBorder="1" applyAlignment="1" applyProtection="1">
      <alignment horizontal="right" vertical="top" wrapText="1"/>
      <protection locked="0"/>
    </xf>
    <xf numFmtId="3" fontId="6" fillId="0" borderId="47" xfId="44" applyNumberFormat="1" applyFont="1" applyBorder="1" applyAlignment="1" applyProtection="1">
      <alignment horizontal="right" vertical="top" wrapText="1"/>
      <protection locked="0"/>
    </xf>
    <xf numFmtId="3" fontId="6" fillId="0" borderId="48" xfId="44" applyNumberFormat="1" applyFont="1" applyBorder="1" applyAlignment="1" applyProtection="1">
      <alignment horizontal="right" vertical="top" wrapText="1"/>
      <protection locked="0"/>
    </xf>
    <xf numFmtId="3" fontId="6" fillId="0" borderId="70" xfId="44" applyNumberFormat="1" applyFont="1" applyBorder="1" applyAlignment="1" applyProtection="1">
      <alignment horizontal="right" vertical="top" wrapText="1"/>
      <protection locked="0"/>
    </xf>
    <xf numFmtId="3" fontId="6" fillId="32" borderId="71" xfId="44" applyNumberFormat="1" applyFont="1" applyFill="1" applyBorder="1" applyAlignment="1" applyProtection="1">
      <alignment horizontal="right" vertical="top" wrapText="1"/>
      <protection locked="0"/>
    </xf>
    <xf numFmtId="3" fontId="6" fillId="0" borderId="47" xfId="44" applyNumberFormat="1" applyFont="1" applyBorder="1" applyAlignment="1" applyProtection="1">
      <alignment horizontal="right" vertical="center"/>
      <protection locked="0"/>
    </xf>
    <xf numFmtId="3" fontId="6" fillId="0" borderId="48" xfId="44" applyNumberFormat="1" applyFont="1" applyBorder="1" applyAlignment="1" applyProtection="1">
      <alignment horizontal="right" vertical="center"/>
      <protection locked="0"/>
    </xf>
    <xf numFmtId="9" fontId="9" fillId="0" borderId="47" xfId="44" applyNumberFormat="1" applyFont="1" applyBorder="1" applyAlignment="1" applyProtection="1">
      <alignment horizontal="right" vertical="top" wrapText="1"/>
      <protection locked="0"/>
    </xf>
    <xf numFmtId="9" fontId="9" fillId="0" borderId="48" xfId="44" applyNumberFormat="1" applyFont="1" applyBorder="1" applyAlignment="1" applyProtection="1">
      <alignment horizontal="right" vertical="top" wrapText="1"/>
      <protection locked="0"/>
    </xf>
    <xf numFmtId="9" fontId="9" fillId="0" borderId="70" xfId="44" applyNumberFormat="1" applyFont="1" applyBorder="1" applyAlignment="1" applyProtection="1">
      <alignment horizontal="right" vertical="top" wrapText="1"/>
      <protection locked="0"/>
    </xf>
    <xf numFmtId="3" fontId="6" fillId="32" borderId="72" xfId="44" applyNumberFormat="1" applyFont="1" applyFill="1" applyBorder="1" applyAlignment="1" applyProtection="1">
      <alignment horizontal="right" vertical="top" wrapText="1"/>
      <protection locked="0"/>
    </xf>
    <xf numFmtId="3" fontId="6" fillId="32" borderId="73" xfId="44" applyNumberFormat="1" applyFont="1" applyFill="1" applyBorder="1" applyAlignment="1" applyProtection="1">
      <alignment horizontal="right" vertical="top" wrapText="1"/>
      <protection locked="0"/>
    </xf>
    <xf numFmtId="3" fontId="6" fillId="0" borderId="48" xfId="58" applyNumberFormat="1" applyFont="1" applyFill="1" applyBorder="1" applyAlignment="1" applyProtection="1">
      <alignment horizontal="right" vertical="top" wrapText="1"/>
      <protection locked="0"/>
    </xf>
    <xf numFmtId="3" fontId="6" fillId="0" borderId="70" xfId="58" applyNumberFormat="1" applyFont="1" applyFill="1" applyBorder="1" applyAlignment="1" applyProtection="1">
      <alignment horizontal="right" vertical="top" wrapText="1"/>
      <protection locked="0"/>
    </xf>
    <xf numFmtId="3" fontId="6" fillId="0" borderId="74" xfId="44" applyNumberFormat="1" applyFont="1" applyBorder="1" applyAlignment="1" applyProtection="1">
      <alignment horizontal="right" vertical="top" wrapText="1"/>
      <protection locked="0"/>
    </xf>
    <xf numFmtId="3" fontId="6" fillId="0" borderId="30" xfId="44" applyNumberFormat="1" applyFont="1" applyBorder="1" applyAlignment="1" applyProtection="1">
      <alignment horizontal="right" vertical="top" wrapText="1"/>
      <protection locked="0"/>
    </xf>
    <xf numFmtId="3" fontId="6" fillId="0" borderId="75" xfId="44" applyNumberFormat="1" applyFont="1" applyBorder="1" applyAlignment="1" applyProtection="1">
      <alignment horizontal="right" vertical="top" wrapText="1"/>
      <protection locked="0"/>
    </xf>
    <xf numFmtId="3" fontId="6" fillId="32" borderId="76" xfId="44" applyNumberFormat="1" applyFont="1" applyFill="1" applyBorder="1" applyAlignment="1" applyProtection="1">
      <alignment horizontal="right" vertical="top" wrapText="1"/>
      <protection locked="0"/>
    </xf>
    <xf numFmtId="9" fontId="9" fillId="32" borderId="71" xfId="44" applyNumberFormat="1" applyFont="1" applyFill="1" applyBorder="1" applyAlignment="1" applyProtection="1">
      <alignment horizontal="right" vertical="top" wrapText="1"/>
      <protection/>
    </xf>
    <xf numFmtId="3" fontId="9" fillId="0" borderId="59" xfId="44" applyNumberFormat="1" applyFont="1" applyBorder="1" applyAlignment="1" applyProtection="1">
      <alignment horizontal="right" vertical="top" wrapText="1"/>
      <protection locked="0"/>
    </xf>
    <xf numFmtId="3" fontId="6" fillId="0" borderId="62" xfId="44" applyNumberFormat="1" applyFont="1" applyBorder="1" applyAlignment="1" applyProtection="1">
      <alignment horizontal="right" vertical="top" wrapText="1"/>
      <protection locked="0"/>
    </xf>
    <xf numFmtId="3" fontId="6" fillId="0" borderId="62" xfId="44" applyNumberFormat="1" applyFont="1" applyBorder="1" applyAlignment="1" applyProtection="1">
      <alignment horizontal="right" vertical="center"/>
      <protection locked="0"/>
    </xf>
    <xf numFmtId="3" fontId="9" fillId="0" borderId="64" xfId="44" applyNumberFormat="1" applyFont="1" applyBorder="1" applyAlignment="1" applyProtection="1">
      <alignment horizontal="right" vertical="top" wrapText="1"/>
      <protection locked="0"/>
    </xf>
    <xf numFmtId="3" fontId="6" fillId="32" borderId="63" xfId="44" applyNumberFormat="1" applyFont="1" applyFill="1" applyBorder="1" applyAlignment="1" applyProtection="1">
      <alignment horizontal="right" vertical="top" wrapText="1"/>
      <protection locked="0"/>
    </xf>
    <xf numFmtId="0" fontId="3" fillId="32" borderId="63" xfId="58" applyFont="1" applyFill="1" applyBorder="1" applyAlignment="1" applyProtection="1">
      <alignment horizontal="right" vertical="center"/>
      <protection/>
    </xf>
    <xf numFmtId="0" fontId="4" fillId="32" borderId="77" xfId="58" applyFill="1" applyBorder="1" applyAlignment="1" applyProtection="1">
      <alignment horizontal="center" vertical="center"/>
      <protection/>
    </xf>
    <xf numFmtId="0" fontId="4" fillId="32" borderId="78" xfId="58" applyFill="1" applyBorder="1" applyAlignment="1" applyProtection="1">
      <alignment horizontal="center"/>
      <protection/>
    </xf>
    <xf numFmtId="0" fontId="27" fillId="0" borderId="0" xfId="58" applyFont="1" applyProtection="1">
      <alignment/>
      <protection/>
    </xf>
    <xf numFmtId="0" fontId="0" fillId="0" borderId="0" xfId="58" applyFont="1" applyProtection="1">
      <alignment/>
      <protection locked="0"/>
    </xf>
    <xf numFmtId="0" fontId="31" fillId="0" borderId="0" xfId="58" applyFont="1" applyAlignment="1" applyProtection="1">
      <alignment horizontal="left"/>
      <protection/>
    </xf>
    <xf numFmtId="0" fontId="0" fillId="0" borderId="0" xfId="58" applyFont="1" applyAlignment="1" applyProtection="1">
      <alignment horizontal="center"/>
      <protection locked="0"/>
    </xf>
    <xf numFmtId="0" fontId="0" fillId="0" borderId="0" xfId="58" applyFont="1" applyFill="1" applyAlignment="1" applyProtection="1">
      <alignment horizontal="center"/>
      <protection locked="0"/>
    </xf>
    <xf numFmtId="3" fontId="0" fillId="0" borderId="0" xfId="58" applyNumberFormat="1" applyFont="1" applyAlignment="1" applyProtection="1">
      <alignment horizontal="center"/>
      <protection locked="0"/>
    </xf>
    <xf numFmtId="0" fontId="31" fillId="0" borderId="0" xfId="0" applyFont="1" applyAlignment="1">
      <alignment vertical="top" wrapText="1"/>
    </xf>
    <xf numFmtId="0" fontId="0" fillId="0" borderId="0" xfId="58" applyFont="1" applyFill="1" applyProtection="1">
      <alignment/>
      <protection locked="0"/>
    </xf>
    <xf numFmtId="0" fontId="0" fillId="0" borderId="0" xfId="58" applyFont="1">
      <alignment/>
      <protection/>
    </xf>
    <xf numFmtId="0" fontId="0" fillId="0" borderId="0" xfId="58" applyFont="1" applyFill="1">
      <alignment/>
      <protection/>
    </xf>
    <xf numFmtId="0" fontId="0" fillId="24" borderId="24" xfId="58" applyFont="1" applyFill="1" applyBorder="1" applyAlignment="1">
      <alignment horizontal="left" vertical="center"/>
      <protection/>
    </xf>
    <xf numFmtId="0" fontId="0" fillId="24" borderId="30" xfId="58" applyFont="1" applyFill="1" applyBorder="1" applyAlignment="1">
      <alignment horizontal="left" vertical="center" wrapText="1"/>
      <protection/>
    </xf>
    <xf numFmtId="0" fontId="0" fillId="24" borderId="18" xfId="58" applyFont="1" applyFill="1" applyBorder="1" applyAlignment="1">
      <alignment horizontal="left" vertical="center" wrapText="1"/>
      <protection/>
    </xf>
    <xf numFmtId="0" fontId="31" fillId="24" borderId="16" xfId="58" applyFont="1" applyFill="1" applyBorder="1" applyAlignment="1" applyProtection="1">
      <alignment horizontal="center" vertical="center" wrapText="1"/>
      <protection locked="0"/>
    </xf>
    <xf numFmtId="0" fontId="31" fillId="0" borderId="16" xfId="58" applyFont="1" applyFill="1" applyBorder="1" applyAlignment="1" applyProtection="1">
      <alignment horizontal="center" vertical="center" wrapText="1"/>
      <protection locked="0"/>
    </xf>
    <xf numFmtId="0" fontId="31" fillId="24" borderId="16" xfId="58" applyFont="1" applyFill="1" applyBorder="1" applyAlignment="1" applyProtection="1">
      <alignment horizontal="center" vertical="center" wrapText="1"/>
      <protection/>
    </xf>
    <xf numFmtId="233" fontId="0" fillId="0" borderId="16" xfId="0" applyNumberFormat="1" applyFont="1" applyFill="1" applyBorder="1" applyAlignment="1" applyProtection="1">
      <alignment horizontal="center" vertical="center" wrapText="1"/>
      <protection locked="0"/>
    </xf>
    <xf numFmtId="233" fontId="0" fillId="24" borderId="10" xfId="58" applyNumberFormat="1" applyFont="1" applyFill="1" applyBorder="1" applyAlignment="1" applyProtection="1">
      <alignment horizontal="right" vertical="center" wrapText="1"/>
      <protection/>
    </xf>
    <xf numFmtId="233" fontId="0" fillId="24" borderId="16" xfId="58" applyNumberFormat="1" applyFont="1" applyFill="1" applyBorder="1" applyAlignment="1" applyProtection="1">
      <alignment horizontal="right" vertical="center" wrapText="1"/>
      <protection/>
    </xf>
    <xf numFmtId="0" fontId="0" fillId="30" borderId="0" xfId="58" applyFont="1" applyFill="1" applyProtection="1">
      <alignment/>
      <protection/>
    </xf>
    <xf numFmtId="0" fontId="15" fillId="30" borderId="0" xfId="58" applyFont="1" applyFill="1" applyAlignment="1" applyProtection="1">
      <alignment horizontal="left"/>
      <protection/>
    </xf>
    <xf numFmtId="0" fontId="31" fillId="24" borderId="0" xfId="58" applyFont="1" applyFill="1" applyBorder="1" applyAlignment="1" applyProtection="1">
      <alignment horizontal="left"/>
      <protection/>
    </xf>
    <xf numFmtId="0" fontId="0" fillId="24" borderId="0" xfId="58" applyFont="1" applyFill="1" applyBorder="1" applyProtection="1">
      <alignment/>
      <protection/>
    </xf>
    <xf numFmtId="0" fontId="0" fillId="24" borderId="0" xfId="58" applyFont="1" applyFill="1" applyBorder="1" applyProtection="1">
      <alignment/>
      <protection locked="0"/>
    </xf>
    <xf numFmtId="0" fontId="0" fillId="0" borderId="0" xfId="58" applyFont="1" applyFill="1" applyBorder="1" applyProtection="1">
      <alignment/>
      <protection locked="0"/>
    </xf>
    <xf numFmtId="0" fontId="0" fillId="0" borderId="0" xfId="0" applyFont="1" applyAlignment="1">
      <alignment/>
    </xf>
    <xf numFmtId="0" fontId="0" fillId="0" borderId="0" xfId="0" applyFont="1" applyFill="1" applyAlignment="1">
      <alignment/>
    </xf>
    <xf numFmtId="3" fontId="31" fillId="24" borderId="11" xfId="58" applyNumberFormat="1" applyFont="1" applyFill="1" applyBorder="1" applyAlignment="1" applyProtection="1">
      <alignment horizontal="center" wrapText="1"/>
      <protection/>
    </xf>
    <xf numFmtId="3" fontId="31" fillId="24" borderId="36" xfId="58" applyNumberFormat="1" applyFont="1" applyFill="1" applyBorder="1" applyAlignment="1" applyProtection="1">
      <alignment horizontal="center" wrapText="1"/>
      <protection/>
    </xf>
    <xf numFmtId="3" fontId="31" fillId="31" borderId="38" xfId="58" applyNumberFormat="1" applyFont="1" applyFill="1" applyBorder="1" applyAlignment="1" applyProtection="1">
      <alignment horizontal="center" vertical="center" wrapText="1"/>
      <protection/>
    </xf>
    <xf numFmtId="3" fontId="31" fillId="0" borderId="38" xfId="58" applyNumberFormat="1" applyFont="1" applyFill="1" applyBorder="1" applyAlignment="1" applyProtection="1">
      <alignment horizontal="center" vertical="center" wrapText="1"/>
      <protection/>
    </xf>
    <xf numFmtId="3" fontId="31" fillId="31" borderId="39" xfId="58" applyNumberFormat="1" applyFont="1" applyFill="1" applyBorder="1" applyAlignment="1" applyProtection="1">
      <alignment horizontal="center" vertical="center" wrapText="1"/>
      <protection/>
    </xf>
    <xf numFmtId="3" fontId="31" fillId="24" borderId="43" xfId="58" applyNumberFormat="1" applyFont="1" applyFill="1" applyBorder="1" applyAlignment="1" applyProtection="1">
      <alignment horizontal="center" vertical="center" wrapText="1"/>
      <protection/>
    </xf>
    <xf numFmtId="3" fontId="31" fillId="31" borderId="56" xfId="58" applyNumberFormat="1" applyFont="1" applyFill="1" applyBorder="1" applyAlignment="1" applyProtection="1">
      <alignment horizontal="center" vertical="center" wrapText="1"/>
      <protection/>
    </xf>
    <xf numFmtId="3" fontId="31" fillId="31" borderId="57" xfId="58" applyNumberFormat="1" applyFont="1" applyFill="1" applyBorder="1" applyAlignment="1" applyProtection="1">
      <alignment horizontal="center" vertical="center" wrapText="1"/>
      <protection/>
    </xf>
    <xf numFmtId="3" fontId="31" fillId="31" borderId="58" xfId="58" applyNumberFormat="1" applyFont="1" applyFill="1" applyBorder="1" applyAlignment="1" applyProtection="1">
      <alignment horizontal="center" vertical="center" wrapText="1"/>
      <protection/>
    </xf>
    <xf numFmtId="3" fontId="31" fillId="24" borderId="43" xfId="58" applyNumberFormat="1" applyFont="1" applyFill="1" applyBorder="1" applyAlignment="1" applyProtection="1">
      <alignment horizontal="center" vertical="top" wrapText="1"/>
      <protection/>
    </xf>
    <xf numFmtId="3" fontId="31" fillId="24" borderId="20" xfId="58" applyNumberFormat="1" applyFont="1" applyFill="1" applyBorder="1" applyAlignment="1" applyProtection="1">
      <alignment horizontal="center" wrapText="1"/>
      <protection/>
    </xf>
    <xf numFmtId="0" fontId="0" fillId="0" borderId="12" xfId="58" applyFont="1" applyBorder="1" applyAlignment="1" applyProtection="1">
      <alignment horizontal="center"/>
      <protection/>
    </xf>
    <xf numFmtId="3" fontId="0" fillId="0" borderId="44" xfId="58" applyNumberFormat="1" applyFont="1" applyFill="1" applyBorder="1" applyAlignment="1" applyProtection="1">
      <alignment horizontal="right" vertical="top" wrapText="1"/>
      <protection locked="0"/>
    </xf>
    <xf numFmtId="3" fontId="0" fillId="0" borderId="45" xfId="58" applyNumberFormat="1" applyFont="1" applyFill="1" applyBorder="1" applyAlignment="1" applyProtection="1">
      <alignment horizontal="right" vertical="top" wrapText="1"/>
      <protection locked="0"/>
    </xf>
    <xf numFmtId="3" fontId="0" fillId="0" borderId="49" xfId="58" applyNumberFormat="1" applyFont="1" applyFill="1" applyBorder="1" applyAlignment="1" applyProtection="1">
      <alignment horizontal="right" vertical="top" wrapText="1"/>
      <protection locked="0"/>
    </xf>
    <xf numFmtId="3" fontId="31" fillId="0" borderId="47" xfId="44" applyNumberFormat="1" applyFont="1" applyBorder="1" applyAlignment="1" applyProtection="1">
      <alignment horizontal="right" vertical="top" wrapText="1"/>
      <protection/>
    </xf>
    <xf numFmtId="3" fontId="0" fillId="0" borderId="50" xfId="44" applyNumberFormat="1" applyFont="1" applyBorder="1" applyAlignment="1" applyProtection="1">
      <alignment horizontal="right" vertical="top" wrapText="1"/>
      <protection locked="0"/>
    </xf>
    <xf numFmtId="3" fontId="0" fillId="0" borderId="45" xfId="44" applyNumberFormat="1" applyFont="1" applyBorder="1" applyAlignment="1" applyProtection="1">
      <alignment horizontal="right" vertical="top" wrapText="1"/>
      <protection locked="0"/>
    </xf>
    <xf numFmtId="3" fontId="0" fillId="0" borderId="49" xfId="44" applyNumberFormat="1" applyFont="1" applyBorder="1" applyAlignment="1" applyProtection="1">
      <alignment horizontal="right" vertical="top" wrapText="1"/>
      <protection locked="0"/>
    </xf>
    <xf numFmtId="3" fontId="0" fillId="0" borderId="26" xfId="44" applyNumberFormat="1" applyFont="1" applyBorder="1" applyAlignment="1" applyProtection="1">
      <alignment horizontal="right" vertical="top" wrapText="1"/>
      <protection locked="0"/>
    </xf>
    <xf numFmtId="3" fontId="0" fillId="0" borderId="55" xfId="44" applyNumberFormat="1" applyFont="1" applyBorder="1" applyAlignment="1" applyProtection="1">
      <alignment horizontal="right" vertical="top" wrapText="1"/>
      <protection locked="0"/>
    </xf>
    <xf numFmtId="3" fontId="0" fillId="0" borderId="23" xfId="44" applyNumberFormat="1" applyFont="1" applyBorder="1" applyAlignment="1" applyProtection="1">
      <alignment horizontal="right" vertical="top" wrapText="1"/>
      <protection locked="0"/>
    </xf>
    <xf numFmtId="3" fontId="31" fillId="0" borderId="53" xfId="44" applyNumberFormat="1" applyFont="1" applyBorder="1" applyAlignment="1" applyProtection="1">
      <alignment horizontal="right" vertical="top" wrapText="1"/>
      <protection/>
    </xf>
    <xf numFmtId="9" fontId="0" fillId="0" borderId="47" xfId="44" applyNumberFormat="1" applyFont="1" applyBorder="1" applyAlignment="1" applyProtection="1">
      <alignment horizontal="right" vertical="top" wrapText="1"/>
      <protection/>
    </xf>
    <xf numFmtId="0" fontId="0" fillId="0" borderId="13" xfId="58" applyFont="1" applyBorder="1" applyAlignment="1" applyProtection="1">
      <alignment horizontal="center"/>
      <protection/>
    </xf>
    <xf numFmtId="3" fontId="0" fillId="0" borderId="46" xfId="58" applyNumberFormat="1" applyFont="1" applyFill="1" applyBorder="1" applyAlignment="1" applyProtection="1">
      <alignment horizontal="right" vertical="top" wrapText="1"/>
      <protection locked="0"/>
    </xf>
    <xf numFmtId="3" fontId="0" fillId="0" borderId="16" xfId="58" applyNumberFormat="1" applyFont="1" applyFill="1" applyBorder="1" applyAlignment="1" applyProtection="1">
      <alignment horizontal="right" vertical="top" wrapText="1"/>
      <protection locked="0"/>
    </xf>
    <xf numFmtId="3" fontId="0" fillId="0" borderId="24" xfId="58" applyNumberFormat="1" applyFont="1" applyFill="1" applyBorder="1" applyAlignment="1" applyProtection="1">
      <alignment horizontal="right" vertical="top" wrapText="1"/>
      <protection locked="0"/>
    </xf>
    <xf numFmtId="3" fontId="31" fillId="0" borderId="48" xfId="44" applyNumberFormat="1" applyFont="1" applyBorder="1" applyAlignment="1" applyProtection="1">
      <alignment horizontal="right" vertical="top" wrapText="1"/>
      <protection/>
    </xf>
    <xf numFmtId="3" fontId="0" fillId="0" borderId="18" xfId="44" applyNumberFormat="1" applyFont="1" applyFill="1" applyBorder="1" applyAlignment="1" applyProtection="1">
      <alignment horizontal="right" vertical="top" wrapText="1"/>
      <protection locked="0"/>
    </xf>
    <xf numFmtId="3" fontId="0" fillId="0" borderId="16" xfId="44" applyNumberFormat="1" applyFont="1" applyFill="1" applyBorder="1" applyAlignment="1" applyProtection="1">
      <alignment horizontal="right" vertical="top" wrapText="1"/>
      <protection locked="0"/>
    </xf>
    <xf numFmtId="3" fontId="0" fillId="0" borderId="24" xfId="44" applyNumberFormat="1" applyFont="1" applyFill="1" applyBorder="1" applyAlignment="1" applyProtection="1">
      <alignment horizontal="right" vertical="top" wrapText="1"/>
      <protection locked="0"/>
    </xf>
    <xf numFmtId="3" fontId="31" fillId="0" borderId="54" xfId="44" applyNumberFormat="1" applyFont="1" applyBorder="1" applyAlignment="1" applyProtection="1">
      <alignment horizontal="right" vertical="top" wrapText="1"/>
      <protection/>
    </xf>
    <xf numFmtId="9" fontId="0" fillId="0" borderId="48" xfId="44" applyNumberFormat="1" applyFont="1" applyBorder="1" applyAlignment="1" applyProtection="1">
      <alignment horizontal="right" vertical="top" wrapText="1"/>
      <protection/>
    </xf>
    <xf numFmtId="3" fontId="0" fillId="33" borderId="16" xfId="58" applyNumberFormat="1" applyFont="1" applyFill="1" applyBorder="1" applyAlignment="1" applyProtection="1">
      <alignment horizontal="right" vertical="top" wrapText="1"/>
      <protection locked="0"/>
    </xf>
    <xf numFmtId="3" fontId="0" fillId="33" borderId="24" xfId="58" applyNumberFormat="1" applyFont="1" applyFill="1" applyBorder="1" applyAlignment="1" applyProtection="1">
      <alignment horizontal="right" vertical="top" wrapText="1"/>
      <protection locked="0"/>
    </xf>
    <xf numFmtId="3" fontId="0" fillId="33" borderId="18" xfId="44" applyNumberFormat="1" applyFont="1" applyFill="1" applyBorder="1" applyAlignment="1" applyProtection="1">
      <alignment horizontal="right" vertical="top" wrapText="1"/>
      <protection locked="0"/>
    </xf>
    <xf numFmtId="3" fontId="0" fillId="33" borderId="16" xfId="44" applyNumberFormat="1" applyFont="1" applyFill="1" applyBorder="1" applyAlignment="1" applyProtection="1">
      <alignment horizontal="right" vertical="top" wrapText="1"/>
      <protection locked="0"/>
    </xf>
    <xf numFmtId="3" fontId="0" fillId="33" borderId="24" xfId="44" applyNumberFormat="1" applyFont="1" applyFill="1" applyBorder="1" applyAlignment="1" applyProtection="1">
      <alignment horizontal="right" vertical="top" wrapText="1"/>
      <protection locked="0"/>
    </xf>
    <xf numFmtId="0" fontId="0" fillId="0" borderId="13" xfId="58" applyFont="1" applyBorder="1" applyAlignment="1" applyProtection="1" quotePrefix="1">
      <alignment horizontal="center"/>
      <protection/>
    </xf>
    <xf numFmtId="0" fontId="0" fillId="33" borderId="14" xfId="58" applyFont="1" applyFill="1" applyBorder="1" applyAlignment="1" applyProtection="1" quotePrefix="1">
      <alignment horizontal="center"/>
      <protection/>
    </xf>
    <xf numFmtId="3" fontId="0" fillId="33" borderId="46" xfId="58" applyNumberFormat="1" applyFont="1" applyFill="1" applyBorder="1" applyAlignment="1" applyProtection="1">
      <alignment horizontal="right" vertical="top" wrapText="1"/>
      <protection locked="0"/>
    </xf>
    <xf numFmtId="3" fontId="31" fillId="33" borderId="48" xfId="44" applyNumberFormat="1" applyFont="1" applyFill="1" applyBorder="1" applyAlignment="1" applyProtection="1">
      <alignment horizontal="right" vertical="top" wrapText="1"/>
      <protection/>
    </xf>
    <xf numFmtId="3" fontId="31" fillId="33" borderId="54" xfId="44" applyNumberFormat="1" applyFont="1" applyFill="1" applyBorder="1" applyAlignment="1" applyProtection="1">
      <alignment horizontal="right" vertical="top" wrapText="1"/>
      <protection/>
    </xf>
    <xf numFmtId="9" fontId="0" fillId="33" borderId="48" xfId="44" applyNumberFormat="1" applyFont="1" applyFill="1" applyBorder="1" applyAlignment="1" applyProtection="1">
      <alignment horizontal="right" vertical="top" wrapText="1"/>
      <protection/>
    </xf>
    <xf numFmtId="0" fontId="0" fillId="33" borderId="0" xfId="58" applyFont="1" applyFill="1" applyProtection="1">
      <alignment/>
      <protection locked="0"/>
    </xf>
    <xf numFmtId="0" fontId="0" fillId="0" borderId="14" xfId="58" applyFont="1" applyBorder="1" applyAlignment="1" applyProtection="1" quotePrefix="1">
      <alignment horizontal="center"/>
      <protection/>
    </xf>
    <xf numFmtId="3" fontId="0" fillId="0" borderId="18" xfId="44" applyNumberFormat="1" applyFont="1" applyBorder="1" applyAlignment="1" applyProtection="1">
      <alignment horizontal="right" vertical="top" wrapText="1"/>
      <protection locked="0"/>
    </xf>
    <xf numFmtId="3" fontId="0" fillId="0" borderId="16" xfId="44" applyNumberFormat="1" applyFont="1" applyBorder="1" applyAlignment="1" applyProtection="1">
      <alignment horizontal="right" vertical="top" wrapText="1"/>
      <protection locked="0"/>
    </xf>
    <xf numFmtId="3" fontId="0" fillId="0" borderId="24" xfId="44" applyNumberFormat="1" applyFont="1" applyBorder="1" applyAlignment="1" applyProtection="1">
      <alignment horizontal="right" vertical="top" wrapText="1"/>
      <protection locked="0"/>
    </xf>
    <xf numFmtId="0" fontId="0" fillId="0" borderId="14" xfId="58" applyFont="1" applyBorder="1" applyAlignment="1" applyProtection="1">
      <alignment horizontal="center"/>
      <protection/>
    </xf>
    <xf numFmtId="3" fontId="0" fillId="0" borderId="59" xfId="58" applyNumberFormat="1" applyFont="1" applyFill="1" applyBorder="1" applyAlignment="1" applyProtection="1">
      <alignment horizontal="right" vertical="top" wrapText="1"/>
      <protection locked="0"/>
    </xf>
    <xf numFmtId="3" fontId="0" fillId="0" borderId="17" xfId="58" applyNumberFormat="1" applyFont="1" applyFill="1" applyBorder="1" applyAlignment="1" applyProtection="1">
      <alignment horizontal="right" vertical="top" wrapText="1"/>
      <protection locked="0"/>
    </xf>
    <xf numFmtId="3" fontId="0" fillId="0" borderId="17" xfId="58" applyNumberFormat="1" applyFont="1" applyBorder="1" applyAlignment="1" applyProtection="1">
      <alignment horizontal="right" vertical="top" wrapText="1"/>
      <protection locked="0"/>
    </xf>
    <xf numFmtId="3" fontId="0" fillId="0" borderId="60" xfId="58" applyNumberFormat="1" applyFont="1" applyBorder="1" applyAlignment="1" applyProtection="1">
      <alignment horizontal="right" vertical="top" wrapText="1"/>
      <protection locked="0"/>
    </xf>
    <xf numFmtId="3" fontId="31" fillId="0" borderId="62" xfId="44" applyNumberFormat="1" applyFont="1" applyBorder="1" applyAlignment="1" applyProtection="1">
      <alignment horizontal="right" vertical="top" wrapText="1"/>
      <protection/>
    </xf>
    <xf numFmtId="3" fontId="0" fillId="0" borderId="38" xfId="58" applyNumberFormat="1" applyFont="1" applyBorder="1" applyAlignment="1" applyProtection="1">
      <alignment horizontal="right" vertical="top" wrapText="1"/>
      <protection locked="0"/>
    </xf>
    <xf numFmtId="3" fontId="0" fillId="0" borderId="38" xfId="44" applyNumberFormat="1" applyFont="1" applyBorder="1" applyAlignment="1" applyProtection="1">
      <alignment horizontal="right" vertical="top" wrapText="1"/>
      <protection locked="0"/>
    </xf>
    <xf numFmtId="3" fontId="0" fillId="0" borderId="17" xfId="44" applyNumberFormat="1" applyFont="1" applyBorder="1" applyAlignment="1" applyProtection="1">
      <alignment horizontal="right" vertical="top" wrapText="1"/>
      <protection locked="0"/>
    </xf>
    <xf numFmtId="3" fontId="0" fillId="0" borderId="60" xfId="44" applyNumberFormat="1" applyFont="1" applyBorder="1" applyAlignment="1" applyProtection="1">
      <alignment horizontal="right" vertical="top" wrapText="1"/>
      <protection locked="0"/>
    </xf>
    <xf numFmtId="3" fontId="31" fillId="0" borderId="61" xfId="44" applyNumberFormat="1" applyFont="1" applyBorder="1" applyAlignment="1" applyProtection="1">
      <alignment horizontal="right" vertical="top" wrapText="1"/>
      <protection/>
    </xf>
    <xf numFmtId="9" fontId="0" fillId="0" borderId="62" xfId="44" applyNumberFormat="1" applyFont="1" applyBorder="1" applyAlignment="1" applyProtection="1">
      <alignment horizontal="right" vertical="top" wrapText="1"/>
      <protection/>
    </xf>
    <xf numFmtId="0" fontId="31" fillId="32" borderId="63" xfId="58" applyFont="1" applyFill="1" applyBorder="1" applyAlignment="1" applyProtection="1">
      <alignment horizontal="right" vertical="center"/>
      <protection/>
    </xf>
    <xf numFmtId="3" fontId="31" fillId="32" borderId="69" xfId="44" applyNumberFormat="1" applyFont="1" applyFill="1" applyBorder="1" applyAlignment="1" applyProtection="1">
      <alignment horizontal="right" vertical="top" wrapText="1"/>
      <protection locked="0"/>
    </xf>
    <xf numFmtId="3" fontId="31" fillId="0" borderId="52" xfId="44" applyNumberFormat="1" applyFont="1" applyFill="1" applyBorder="1" applyAlignment="1" applyProtection="1">
      <alignment horizontal="right" vertical="top" wrapText="1"/>
      <protection locked="0"/>
    </xf>
    <xf numFmtId="3" fontId="31" fillId="32" borderId="52" xfId="44" applyNumberFormat="1" applyFont="1" applyFill="1" applyBorder="1" applyAlignment="1" applyProtection="1">
      <alignment horizontal="right" vertical="top" wrapText="1"/>
      <protection locked="0"/>
    </xf>
    <xf numFmtId="3" fontId="31" fillId="32" borderId="72" xfId="44" applyNumberFormat="1" applyFont="1" applyFill="1" applyBorder="1" applyAlignment="1" applyProtection="1">
      <alignment horizontal="right" vertical="top" wrapText="1"/>
      <protection locked="0"/>
    </xf>
    <xf numFmtId="3" fontId="31" fillId="32" borderId="71" xfId="44" applyNumberFormat="1" applyFont="1" applyFill="1" applyBorder="1" applyAlignment="1" applyProtection="1">
      <alignment horizontal="right" vertical="top" wrapText="1"/>
      <protection locked="0"/>
    </xf>
    <xf numFmtId="9" fontId="0" fillId="32" borderId="63" xfId="44" applyNumberFormat="1" applyFont="1" applyFill="1" applyBorder="1" applyAlignment="1" applyProtection="1">
      <alignment horizontal="right" vertical="top" wrapText="1"/>
      <protection/>
    </xf>
    <xf numFmtId="0" fontId="0" fillId="0" borderId="0" xfId="58" applyFont="1" applyAlignment="1" applyProtection="1">
      <alignment horizontal="center" vertical="center"/>
      <protection locked="0"/>
    </xf>
    <xf numFmtId="0" fontId="0" fillId="30" borderId="0" xfId="58" applyFont="1" applyFill="1" applyAlignment="1" applyProtection="1">
      <alignment wrapText="1"/>
      <protection/>
    </xf>
    <xf numFmtId="0" fontId="0" fillId="30" borderId="0" xfId="58" applyFont="1" applyFill="1" applyBorder="1" applyAlignment="1" applyProtection="1">
      <alignment horizontal="center" wrapText="1"/>
      <protection/>
    </xf>
    <xf numFmtId="0" fontId="32" fillId="30" borderId="0" xfId="58" applyFont="1" applyFill="1" applyAlignment="1" applyProtection="1">
      <alignment horizontal="left" wrapText="1"/>
      <protection/>
    </xf>
    <xf numFmtId="0" fontId="32" fillId="30" borderId="0" xfId="58" applyFont="1" applyFill="1" applyAlignment="1" applyProtection="1">
      <alignment horizontal="center" vertical="top" wrapText="1"/>
      <protection/>
    </xf>
    <xf numFmtId="0" fontId="32" fillId="0" borderId="0" xfId="58" applyFont="1" applyFill="1" applyAlignment="1" applyProtection="1">
      <alignment horizontal="center" vertical="top" wrapText="1"/>
      <protection/>
    </xf>
    <xf numFmtId="0" fontId="31" fillId="30" borderId="0" xfId="58" applyFont="1" applyFill="1" applyAlignment="1" applyProtection="1">
      <alignment horizontal="left" wrapText="1"/>
      <protection/>
    </xf>
    <xf numFmtId="0" fontId="0" fillId="30" borderId="0" xfId="58" applyFont="1" applyFill="1" applyProtection="1">
      <alignment/>
      <protection locked="0"/>
    </xf>
    <xf numFmtId="0" fontId="0" fillId="0" borderId="37" xfId="0" applyFont="1" applyBorder="1" applyAlignment="1">
      <alignment/>
    </xf>
    <xf numFmtId="3" fontId="31" fillId="24" borderId="40" xfId="58" applyNumberFormat="1" applyFont="1" applyFill="1" applyBorder="1" applyAlignment="1" applyProtection="1">
      <alignment horizontal="center" wrapText="1"/>
      <protection/>
    </xf>
    <xf numFmtId="3" fontId="31" fillId="24" borderId="19" xfId="58" applyNumberFormat="1" applyFont="1" applyFill="1" applyBorder="1" applyAlignment="1" applyProtection="1">
      <alignment horizontal="center" vertical="center" wrapText="1"/>
      <protection/>
    </xf>
    <xf numFmtId="3" fontId="31" fillId="31" borderId="59" xfId="58" applyNumberFormat="1" applyFont="1" applyFill="1" applyBorder="1" applyAlignment="1" applyProtection="1">
      <alignment horizontal="center" vertical="center" wrapText="1"/>
      <protection/>
    </xf>
    <xf numFmtId="3" fontId="31" fillId="31" borderId="17" xfId="58" applyNumberFormat="1" applyFont="1" applyFill="1" applyBorder="1" applyAlignment="1" applyProtection="1">
      <alignment horizontal="center" vertical="center" wrapText="1"/>
      <protection/>
    </xf>
    <xf numFmtId="3" fontId="31" fillId="31" borderId="64" xfId="58" applyNumberFormat="1" applyFont="1" applyFill="1" applyBorder="1" applyAlignment="1" applyProtection="1">
      <alignment horizontal="center" vertical="center" wrapText="1"/>
      <protection/>
    </xf>
    <xf numFmtId="0" fontId="0" fillId="0" borderId="12" xfId="0" applyFont="1" applyBorder="1" applyAlignment="1" applyProtection="1">
      <alignment horizontal="center"/>
      <protection locked="0"/>
    </xf>
    <xf numFmtId="0" fontId="0" fillId="0" borderId="31" xfId="0" applyFont="1" applyBorder="1" applyAlignment="1" applyProtection="1">
      <alignment horizontal="left" vertical="top" wrapText="1"/>
      <protection locked="0"/>
    </xf>
    <xf numFmtId="0" fontId="0" fillId="0" borderId="32" xfId="0" applyFont="1" applyBorder="1" applyAlignment="1" applyProtection="1">
      <alignment horizontal="left" vertical="top" wrapText="1"/>
      <protection locked="0"/>
    </xf>
    <xf numFmtId="0" fontId="0" fillId="0" borderId="41" xfId="0" applyFont="1" applyBorder="1" applyAlignment="1" applyProtection="1">
      <alignment horizontal="left" vertical="top" wrapText="1"/>
      <protection locked="0"/>
    </xf>
    <xf numFmtId="3" fontId="0" fillId="0" borderId="44" xfId="44" applyNumberFormat="1" applyFont="1" applyBorder="1" applyAlignment="1" applyProtection="1">
      <alignment horizontal="right" vertical="top" wrapText="1"/>
      <protection locked="0"/>
    </xf>
    <xf numFmtId="3" fontId="0" fillId="0" borderId="45" xfId="44" applyNumberFormat="1" applyFont="1" applyFill="1" applyBorder="1" applyAlignment="1" applyProtection="1">
      <alignment horizontal="right" vertical="top" wrapText="1"/>
      <protection locked="0"/>
    </xf>
    <xf numFmtId="3" fontId="31" fillId="0" borderId="47" xfId="44" applyNumberFormat="1" applyFont="1" applyBorder="1" applyAlignment="1" applyProtection="1">
      <alignment horizontal="right" vertical="top" wrapText="1"/>
      <protection locked="0"/>
    </xf>
    <xf numFmtId="3" fontId="0" fillId="0" borderId="47" xfId="44" applyNumberFormat="1" applyFont="1" applyBorder="1" applyAlignment="1" applyProtection="1">
      <alignment horizontal="right" vertical="center"/>
      <protection locked="0"/>
    </xf>
    <xf numFmtId="3" fontId="0" fillId="0" borderId="65" xfId="44" applyNumberFormat="1" applyFont="1" applyBorder="1" applyAlignment="1" applyProtection="1">
      <alignment horizontal="right" vertical="top" wrapText="1"/>
      <protection locked="0"/>
    </xf>
    <xf numFmtId="3" fontId="31" fillId="0" borderId="47" xfId="44" applyNumberFormat="1" applyFont="1" applyBorder="1" applyAlignment="1" applyProtection="1">
      <alignment horizontal="right" vertical="center"/>
      <protection locked="0"/>
    </xf>
    <xf numFmtId="9" fontId="0" fillId="0" borderId="47" xfId="44" applyNumberFormat="1" applyFont="1" applyBorder="1" applyAlignment="1" applyProtection="1">
      <alignment horizontal="right" vertical="top" wrapText="1"/>
      <protection locked="0"/>
    </xf>
    <xf numFmtId="0" fontId="0" fillId="0" borderId="0" xfId="0" applyFont="1" applyAlignment="1" applyProtection="1">
      <alignment wrapText="1"/>
      <protection locked="0"/>
    </xf>
    <xf numFmtId="0" fontId="0" fillId="0" borderId="13" xfId="0" applyFont="1" applyBorder="1" applyAlignment="1" applyProtection="1">
      <alignment horizontal="center"/>
      <protection locked="0"/>
    </xf>
    <xf numFmtId="3" fontId="0" fillId="0" borderId="46" xfId="44" applyNumberFormat="1" applyFont="1" applyBorder="1" applyAlignment="1" applyProtection="1">
      <alignment horizontal="right" vertical="top" wrapText="1"/>
      <protection locked="0"/>
    </xf>
    <xf numFmtId="3" fontId="31" fillId="0" borderId="48" xfId="44" applyNumberFormat="1" applyFont="1" applyBorder="1" applyAlignment="1" applyProtection="1">
      <alignment horizontal="right" vertical="top" wrapText="1"/>
      <protection locked="0"/>
    </xf>
    <xf numFmtId="3" fontId="31" fillId="0" borderId="48" xfId="44" applyNumberFormat="1" applyFont="1" applyBorder="1" applyAlignment="1" applyProtection="1">
      <alignment horizontal="right" vertical="center"/>
      <protection locked="0"/>
    </xf>
    <xf numFmtId="3" fontId="0" fillId="0" borderId="66" xfId="44" applyNumberFormat="1" applyFont="1" applyBorder="1" applyAlignment="1" applyProtection="1">
      <alignment horizontal="right" vertical="top" wrapText="1"/>
      <protection locked="0"/>
    </xf>
    <xf numFmtId="9" fontId="0" fillId="0" borderId="48" xfId="44" applyNumberFormat="1" applyFont="1" applyBorder="1" applyAlignment="1" applyProtection="1">
      <alignment horizontal="right" vertical="top" wrapText="1"/>
      <protection locked="0"/>
    </xf>
    <xf numFmtId="0" fontId="0" fillId="0" borderId="14" xfId="0" applyFont="1" applyBorder="1" applyAlignment="1" applyProtection="1" quotePrefix="1">
      <alignment horizontal="center"/>
      <protection locked="0"/>
    </xf>
    <xf numFmtId="0" fontId="0" fillId="0" borderId="33" xfId="0" applyFont="1" applyBorder="1" applyAlignment="1" applyProtection="1">
      <alignment horizontal="left" vertical="top" wrapText="1"/>
      <protection locked="0"/>
    </xf>
    <xf numFmtId="185" fontId="0" fillId="0" borderId="16" xfId="42" applyFont="1" applyBorder="1" applyAlignment="1" applyProtection="1">
      <alignment horizontal="right" vertical="top" wrapText="1"/>
      <protection locked="0"/>
    </xf>
    <xf numFmtId="185" fontId="0" fillId="0" borderId="24" xfId="42" applyFont="1" applyBorder="1" applyAlignment="1" applyProtection="1">
      <alignment horizontal="right" vertical="top" wrapText="1"/>
      <protection locked="0"/>
    </xf>
    <xf numFmtId="185" fontId="0" fillId="0" borderId="66" xfId="42" applyFont="1" applyBorder="1" applyAlignment="1" applyProtection="1">
      <alignment horizontal="right" vertical="top" wrapText="1"/>
      <protection locked="0"/>
    </xf>
    <xf numFmtId="185" fontId="31" fillId="0" borderId="48" xfId="42" applyFont="1" applyBorder="1" applyAlignment="1" applyProtection="1">
      <alignment horizontal="right" vertical="center"/>
      <protection locked="0"/>
    </xf>
    <xf numFmtId="3" fontId="0" fillId="0" borderId="59" xfId="44" applyNumberFormat="1" applyFont="1" applyBorder="1" applyAlignment="1" applyProtection="1">
      <alignment horizontal="right" vertical="top" wrapText="1"/>
      <protection locked="0"/>
    </xf>
    <xf numFmtId="3" fontId="0" fillId="0" borderId="17" xfId="44" applyNumberFormat="1" applyFont="1" applyFill="1" applyBorder="1" applyAlignment="1" applyProtection="1">
      <alignment horizontal="right" vertical="top" wrapText="1"/>
      <protection locked="0"/>
    </xf>
    <xf numFmtId="3" fontId="31" fillId="0" borderId="62" xfId="44" applyNumberFormat="1" applyFont="1" applyBorder="1" applyAlignment="1" applyProtection="1">
      <alignment horizontal="right" vertical="top" wrapText="1"/>
      <protection locked="0"/>
    </xf>
    <xf numFmtId="3" fontId="31" fillId="0" borderId="62" xfId="44" applyNumberFormat="1" applyFont="1" applyBorder="1" applyAlignment="1" applyProtection="1">
      <alignment horizontal="right" vertical="center"/>
      <protection locked="0"/>
    </xf>
    <xf numFmtId="3" fontId="0" fillId="0" borderId="64" xfId="44" applyNumberFormat="1" applyFont="1" applyBorder="1" applyAlignment="1" applyProtection="1">
      <alignment horizontal="right" vertical="top" wrapText="1"/>
      <protection locked="0"/>
    </xf>
    <xf numFmtId="9" fontId="0" fillId="0" borderId="70" xfId="44" applyNumberFormat="1" applyFont="1" applyBorder="1" applyAlignment="1" applyProtection="1">
      <alignment horizontal="right" vertical="top" wrapText="1"/>
      <protection locked="0"/>
    </xf>
    <xf numFmtId="3" fontId="31" fillId="32" borderId="51" xfId="44" applyNumberFormat="1" applyFont="1" applyFill="1" applyBorder="1" applyAlignment="1" applyProtection="1">
      <alignment horizontal="right" vertical="top" wrapText="1"/>
      <protection locked="0"/>
    </xf>
    <xf numFmtId="3" fontId="31" fillId="32" borderId="63" xfId="44" applyNumberFormat="1" applyFont="1" applyFill="1" applyBorder="1" applyAlignment="1" applyProtection="1">
      <alignment horizontal="right" vertical="top" wrapText="1"/>
      <protection locked="0"/>
    </xf>
    <xf numFmtId="0" fontId="33" fillId="0" borderId="0" xfId="58" applyFont="1" applyProtection="1">
      <alignment/>
      <protection/>
    </xf>
    <xf numFmtId="0" fontId="0" fillId="0" borderId="0" xfId="58" applyFont="1" applyFill="1" applyBorder="1" applyAlignment="1">
      <alignment vertical="justify" wrapText="1"/>
      <protection/>
    </xf>
    <xf numFmtId="0" fontId="0" fillId="0" borderId="15" xfId="58" applyFont="1" applyFill="1" applyBorder="1" applyAlignment="1">
      <alignment vertical="justify" wrapText="1"/>
      <protection/>
    </xf>
    <xf numFmtId="0" fontId="0" fillId="0" borderId="0" xfId="0" applyFont="1" applyBorder="1" applyAlignment="1">
      <alignment/>
    </xf>
    <xf numFmtId="0" fontId="0" fillId="0" borderId="12" xfId="58" applyFont="1" applyBorder="1" applyAlignment="1" applyProtection="1">
      <alignment horizontal="center"/>
      <protection locked="0"/>
    </xf>
    <xf numFmtId="0" fontId="0" fillId="0" borderId="31" xfId="58" applyFont="1" applyBorder="1" applyAlignment="1" applyProtection="1">
      <alignment horizontal="left" vertical="top" wrapText="1"/>
      <protection locked="0"/>
    </xf>
    <xf numFmtId="0" fontId="0" fillId="0" borderId="42" xfId="58" applyFont="1" applyBorder="1" applyAlignment="1" applyProtection="1">
      <alignment horizontal="left" vertical="top" wrapText="1"/>
      <protection locked="0"/>
    </xf>
    <xf numFmtId="3" fontId="31" fillId="0" borderId="74" xfId="44" applyNumberFormat="1" applyFont="1" applyBorder="1" applyAlignment="1" applyProtection="1">
      <alignment horizontal="right" vertical="top" wrapText="1"/>
      <protection locked="0"/>
    </xf>
    <xf numFmtId="0" fontId="0" fillId="0" borderId="0" xfId="58" applyFont="1" applyAlignment="1" applyProtection="1">
      <alignment wrapText="1"/>
      <protection locked="0"/>
    </xf>
    <xf numFmtId="0" fontId="0" fillId="0" borderId="13" xfId="58" applyFont="1" applyBorder="1" applyAlignment="1" applyProtection="1">
      <alignment horizontal="center"/>
      <protection locked="0"/>
    </xf>
    <xf numFmtId="0" fontId="0" fillId="0" borderId="34" xfId="58" applyFont="1" applyBorder="1" applyAlignment="1" applyProtection="1">
      <alignment horizontal="left" vertical="top" wrapText="1"/>
      <protection locked="0"/>
    </xf>
    <xf numFmtId="0" fontId="0" fillId="0" borderId="41" xfId="58" applyFont="1" applyBorder="1" applyAlignment="1" applyProtection="1">
      <alignment horizontal="left" vertical="top" wrapText="1"/>
      <protection locked="0"/>
    </xf>
    <xf numFmtId="3" fontId="31" fillId="0" borderId="48" xfId="58" applyNumberFormat="1" applyFont="1" applyFill="1" applyBorder="1" applyAlignment="1" applyProtection="1">
      <alignment horizontal="right" vertical="top" wrapText="1"/>
      <protection locked="0"/>
    </xf>
    <xf numFmtId="3" fontId="31" fillId="0" borderId="30" xfId="44" applyNumberFormat="1" applyFont="1" applyBorder="1" applyAlignment="1" applyProtection="1">
      <alignment horizontal="right" vertical="top" wrapText="1"/>
      <protection locked="0"/>
    </xf>
    <xf numFmtId="0" fontId="0" fillId="0" borderId="14" xfId="58" applyFont="1" applyBorder="1" applyAlignment="1" applyProtection="1" quotePrefix="1">
      <alignment horizontal="center"/>
      <protection locked="0"/>
    </xf>
    <xf numFmtId="0" fontId="0" fillId="0" borderId="35" xfId="58" applyFont="1" applyBorder="1" applyAlignment="1" applyProtection="1">
      <alignment horizontal="left" vertical="top" wrapText="1"/>
      <protection locked="0"/>
    </xf>
    <xf numFmtId="3" fontId="0" fillId="0" borderId="56" xfId="44" applyNumberFormat="1" applyFont="1" applyBorder="1" applyAlignment="1" applyProtection="1">
      <alignment horizontal="right" vertical="top" wrapText="1"/>
      <protection locked="0"/>
    </xf>
    <xf numFmtId="3" fontId="0" fillId="0" borderId="67" xfId="44" applyNumberFormat="1" applyFont="1" applyFill="1" applyBorder="1" applyAlignment="1" applyProtection="1">
      <alignment horizontal="right" vertical="top" wrapText="1"/>
      <protection locked="0"/>
    </xf>
    <xf numFmtId="3" fontId="0" fillId="0" borderId="67" xfId="44" applyNumberFormat="1" applyFont="1" applyBorder="1" applyAlignment="1" applyProtection="1">
      <alignment horizontal="right" vertical="top" wrapText="1"/>
      <protection locked="0"/>
    </xf>
    <xf numFmtId="3" fontId="0" fillId="0" borderId="68" xfId="44" applyNumberFormat="1" applyFont="1" applyBorder="1" applyAlignment="1" applyProtection="1">
      <alignment horizontal="right" vertical="top" wrapText="1"/>
      <protection locked="0"/>
    </xf>
    <xf numFmtId="3" fontId="31" fillId="0" borderId="70" xfId="44" applyNumberFormat="1" applyFont="1" applyBorder="1" applyAlignment="1" applyProtection="1">
      <alignment horizontal="right" vertical="top" wrapText="1"/>
      <protection locked="0"/>
    </xf>
    <xf numFmtId="3" fontId="0" fillId="0" borderId="57" xfId="44" applyNumberFormat="1" applyFont="1" applyBorder="1" applyAlignment="1" applyProtection="1">
      <alignment horizontal="right" vertical="top" wrapText="1"/>
      <protection locked="0"/>
    </xf>
    <xf numFmtId="3" fontId="31" fillId="0" borderId="70" xfId="58" applyNumberFormat="1" applyFont="1" applyFill="1" applyBorder="1" applyAlignment="1" applyProtection="1">
      <alignment horizontal="right" vertical="top" wrapText="1"/>
      <protection locked="0"/>
    </xf>
    <xf numFmtId="3" fontId="31" fillId="0" borderId="75" xfId="44" applyNumberFormat="1" applyFont="1" applyBorder="1" applyAlignment="1" applyProtection="1">
      <alignment horizontal="right" vertical="top" wrapText="1"/>
      <protection locked="0"/>
    </xf>
    <xf numFmtId="0" fontId="0" fillId="32" borderId="77" xfId="58" applyFont="1" applyFill="1" applyBorder="1" applyAlignment="1" applyProtection="1">
      <alignment horizontal="center" vertical="center"/>
      <protection/>
    </xf>
    <xf numFmtId="0" fontId="0" fillId="32" borderId="78" xfId="58" applyFont="1" applyFill="1" applyBorder="1" applyAlignment="1" applyProtection="1">
      <alignment horizontal="center"/>
      <protection/>
    </xf>
    <xf numFmtId="3" fontId="31" fillId="32" borderId="73" xfId="44" applyNumberFormat="1" applyFont="1" applyFill="1" applyBorder="1" applyAlignment="1" applyProtection="1">
      <alignment horizontal="right" vertical="top" wrapText="1"/>
      <protection locked="0"/>
    </xf>
    <xf numFmtId="3" fontId="31" fillId="0" borderId="73" xfId="44" applyNumberFormat="1" applyFont="1" applyFill="1" applyBorder="1" applyAlignment="1" applyProtection="1">
      <alignment horizontal="right" vertical="top" wrapText="1"/>
      <protection locked="0"/>
    </xf>
    <xf numFmtId="3" fontId="31" fillId="32" borderId="76" xfId="44" applyNumberFormat="1" applyFont="1" applyFill="1" applyBorder="1" applyAlignment="1" applyProtection="1">
      <alignment horizontal="right" vertical="top" wrapText="1"/>
      <protection locked="0"/>
    </xf>
    <xf numFmtId="9" fontId="0" fillId="32" borderId="71" xfId="44" applyNumberFormat="1" applyFont="1" applyFill="1" applyBorder="1" applyAlignment="1" applyProtection="1">
      <alignment horizontal="right" vertical="top" wrapText="1"/>
      <protection/>
    </xf>
    <xf numFmtId="0" fontId="4" fillId="30" borderId="15" xfId="58" applyFont="1" applyFill="1" applyBorder="1" applyAlignment="1" applyProtection="1">
      <alignment horizontal="left" vertical="top" wrapText="1"/>
      <protection/>
    </xf>
    <xf numFmtId="0" fontId="4" fillId="30" borderId="0" xfId="58" applyFont="1" applyFill="1" applyBorder="1" applyAlignment="1" applyProtection="1">
      <alignment horizontal="left" vertical="top" wrapText="1"/>
      <protection/>
    </xf>
    <xf numFmtId="0" fontId="4" fillId="30" borderId="22" xfId="58" applyFont="1" applyFill="1" applyBorder="1" applyAlignment="1" applyProtection="1">
      <alignment horizontal="left" vertical="top" wrapText="1"/>
      <protection/>
    </xf>
    <xf numFmtId="0" fontId="4" fillId="30" borderId="23" xfId="58" applyFont="1" applyFill="1" applyBorder="1" applyAlignment="1" applyProtection="1">
      <alignment horizontal="left" vertical="top" wrapText="1"/>
      <protection/>
    </xf>
    <xf numFmtId="0" fontId="4" fillId="30" borderId="79" xfId="58" applyFont="1" applyFill="1" applyBorder="1" applyAlignment="1" applyProtection="1">
      <alignment horizontal="left" vertical="top" wrapText="1"/>
      <protection/>
    </xf>
    <xf numFmtId="0" fontId="4" fillId="30" borderId="26" xfId="58" applyFont="1" applyFill="1" applyBorder="1" applyAlignment="1" applyProtection="1">
      <alignment horizontal="left" vertical="top" wrapText="1"/>
      <protection/>
    </xf>
    <xf numFmtId="3" fontId="6" fillId="31" borderId="80" xfId="58" applyNumberFormat="1" applyFont="1" applyFill="1" applyBorder="1" applyAlignment="1" applyProtection="1">
      <alignment horizontal="center" vertical="center" wrapText="1"/>
      <protection locked="0"/>
    </xf>
    <xf numFmtId="3" fontId="6" fillId="31" borderId="74" xfId="58" applyNumberFormat="1" applyFont="1" applyFill="1" applyBorder="1" applyAlignment="1" applyProtection="1">
      <alignment horizontal="center" vertical="center" wrapText="1"/>
      <protection locked="0"/>
    </xf>
    <xf numFmtId="3" fontId="6" fillId="31" borderId="53" xfId="58" applyNumberFormat="1" applyFont="1" applyFill="1" applyBorder="1" applyAlignment="1" applyProtection="1">
      <alignment horizontal="center" vertical="center" wrapText="1"/>
      <protection locked="0"/>
    </xf>
    <xf numFmtId="3" fontId="6" fillId="31" borderId="44" xfId="58" applyNumberFormat="1" applyFont="1" applyFill="1" applyBorder="1" applyAlignment="1" applyProtection="1">
      <alignment horizontal="center" vertical="center" wrapText="1"/>
      <protection/>
    </xf>
    <xf numFmtId="3" fontId="6" fillId="31" borderId="45" xfId="58" applyNumberFormat="1" applyFont="1" applyFill="1" applyBorder="1" applyAlignment="1" applyProtection="1">
      <alignment horizontal="center" vertical="center" wrapText="1"/>
      <protection/>
    </xf>
    <xf numFmtId="3" fontId="6" fillId="31" borderId="65" xfId="58" applyNumberFormat="1" applyFont="1" applyFill="1" applyBorder="1" applyAlignment="1" applyProtection="1">
      <alignment horizontal="center" vertical="center" wrapText="1"/>
      <protection/>
    </xf>
    <xf numFmtId="0" fontId="5" fillId="31" borderId="44" xfId="58" applyFont="1" applyFill="1" applyBorder="1" applyAlignment="1" applyProtection="1">
      <alignment horizontal="center"/>
      <protection/>
    </xf>
    <xf numFmtId="0" fontId="5" fillId="31" borderId="56" xfId="58" applyFont="1" applyFill="1" applyBorder="1" applyAlignment="1" applyProtection="1">
      <alignment horizontal="center"/>
      <protection/>
    </xf>
    <xf numFmtId="0" fontId="5" fillId="31" borderId="45" xfId="58" applyFont="1" applyFill="1" applyBorder="1" applyAlignment="1" applyProtection="1">
      <alignment horizontal="center" vertical="center" wrapText="1"/>
      <protection/>
    </xf>
    <xf numFmtId="0" fontId="5" fillId="31" borderId="67" xfId="58" applyFont="1" applyFill="1" applyBorder="1" applyAlignment="1" applyProtection="1">
      <alignment horizontal="center" vertical="center" wrapText="1"/>
      <protection/>
    </xf>
    <xf numFmtId="0" fontId="9" fillId="0" borderId="41" xfId="58" applyFont="1" applyFill="1" applyBorder="1" applyAlignment="1" applyProtection="1">
      <alignment horizontal="left" indent="1"/>
      <protection/>
    </xf>
    <xf numFmtId="0" fontId="9" fillId="0" borderId="81" xfId="58" applyFont="1" applyFill="1" applyBorder="1" applyAlignment="1" applyProtection="1">
      <alignment horizontal="left" indent="1"/>
      <protection/>
    </xf>
    <xf numFmtId="3" fontId="6" fillId="31" borderId="80" xfId="58" applyNumberFormat="1" applyFont="1" applyFill="1" applyBorder="1" applyAlignment="1" applyProtection="1">
      <alignment horizontal="center" vertical="center" wrapText="1"/>
      <protection/>
    </xf>
    <xf numFmtId="3" fontId="6" fillId="31" borderId="74" xfId="58" applyNumberFormat="1" applyFont="1" applyFill="1" applyBorder="1" applyAlignment="1" applyProtection="1">
      <alignment horizontal="center" vertical="center" wrapText="1"/>
      <protection/>
    </xf>
    <xf numFmtId="3" fontId="6" fillId="31" borderId="53" xfId="58" applyNumberFormat="1" applyFont="1" applyFill="1" applyBorder="1" applyAlignment="1" applyProtection="1">
      <alignment horizontal="center" vertical="center" wrapText="1"/>
      <protection/>
    </xf>
    <xf numFmtId="0" fontId="7" fillId="0" borderId="0" xfId="58" applyFont="1" applyAlignment="1" applyProtection="1">
      <alignment horizontal="left" vertical="center"/>
      <protection/>
    </xf>
    <xf numFmtId="0" fontId="9" fillId="0" borderId="41" xfId="58" applyFont="1" applyBorder="1" applyAlignment="1" applyProtection="1">
      <alignment horizontal="left" indent="1"/>
      <protection/>
    </xf>
    <xf numFmtId="0" fontId="9" fillId="0" borderId="81" xfId="58" applyFont="1" applyBorder="1" applyAlignment="1" applyProtection="1">
      <alignment horizontal="left" indent="1"/>
      <protection/>
    </xf>
    <xf numFmtId="0" fontId="24" fillId="0" borderId="0" xfId="0" applyFont="1" applyBorder="1" applyAlignment="1">
      <alignment horizontal="left" vertical="top" wrapText="1"/>
    </xf>
    <xf numFmtId="0" fontId="5" fillId="0" borderId="0" xfId="0" applyFont="1" applyAlignment="1">
      <alignment horizontal="left" wrapText="1"/>
    </xf>
    <xf numFmtId="0" fontId="5" fillId="24" borderId="23" xfId="0" applyFont="1" applyFill="1" applyBorder="1" applyAlignment="1">
      <alignment horizontal="left" vertical="top" wrapText="1"/>
    </xf>
    <xf numFmtId="0" fontId="8" fillId="0" borderId="26" xfId="0" applyFont="1" applyBorder="1" applyAlignment="1">
      <alignment horizontal="left" vertical="top" wrapText="1"/>
    </xf>
    <xf numFmtId="49" fontId="8" fillId="0" borderId="82" xfId="0" applyNumberFormat="1" applyFont="1" applyBorder="1" applyAlignment="1" applyProtection="1">
      <alignment horizontal="left" vertical="top" wrapText="1"/>
      <protection locked="0"/>
    </xf>
    <xf numFmtId="49" fontId="8" fillId="0" borderId="83" xfId="0" applyNumberFormat="1" applyFont="1" applyBorder="1" applyAlignment="1" applyProtection="1">
      <alignment horizontal="left" vertical="top" wrapText="1"/>
      <protection locked="0"/>
    </xf>
    <xf numFmtId="0" fontId="5" fillId="24" borderId="84" xfId="0" applyFont="1" applyFill="1" applyBorder="1" applyAlignment="1">
      <alignment horizontal="left" vertical="top" wrapText="1"/>
    </xf>
    <xf numFmtId="0" fontId="8" fillId="0" borderId="85" xfId="0" applyFont="1" applyBorder="1" applyAlignment="1">
      <alignment horizontal="left" vertical="top" wrapText="1"/>
    </xf>
    <xf numFmtId="49" fontId="8" fillId="0" borderId="86" xfId="0" applyNumberFormat="1" applyFont="1" applyBorder="1" applyAlignment="1" applyProtection="1">
      <alignment horizontal="left" vertical="top" wrapText="1"/>
      <protection locked="0"/>
    </xf>
    <xf numFmtId="49" fontId="8" fillId="0" borderId="87" xfId="0" applyNumberFormat="1" applyFont="1" applyBorder="1" applyAlignment="1" applyProtection="1">
      <alignment horizontal="left" vertical="top" wrapText="1"/>
      <protection locked="0"/>
    </xf>
    <xf numFmtId="0" fontId="5" fillId="24" borderId="88" xfId="0" applyFont="1" applyFill="1" applyBorder="1" applyAlignment="1">
      <alignment horizontal="left" vertical="top" wrapText="1"/>
    </xf>
    <xf numFmtId="0" fontId="8" fillId="0" borderId="89" xfId="0" applyFont="1" applyBorder="1" applyAlignment="1">
      <alignment horizontal="left" vertical="top" wrapText="1"/>
    </xf>
    <xf numFmtId="3" fontId="6" fillId="31" borderId="36" xfId="58" applyNumberFormat="1" applyFont="1" applyFill="1" applyBorder="1" applyAlignment="1" applyProtection="1">
      <alignment horizontal="center" vertical="center" wrapText="1"/>
      <protection/>
    </xf>
    <xf numFmtId="3" fontId="6" fillId="31" borderId="20" xfId="58" applyNumberFormat="1" applyFont="1" applyFill="1" applyBorder="1" applyAlignment="1" applyProtection="1">
      <alignment horizontal="center" vertical="center" wrapText="1"/>
      <protection/>
    </xf>
    <xf numFmtId="0" fontId="3" fillId="32" borderId="77" xfId="58" applyFont="1" applyFill="1" applyBorder="1" applyAlignment="1" applyProtection="1">
      <alignment horizontal="right" vertical="center"/>
      <protection/>
    </xf>
    <xf numFmtId="0" fontId="4" fillId="0" borderId="78" xfId="58" applyBorder="1" applyAlignment="1" applyProtection="1">
      <alignment/>
      <protection/>
    </xf>
    <xf numFmtId="0" fontId="15" fillId="32" borderId="77" xfId="58" applyFont="1" applyFill="1" applyBorder="1" applyAlignment="1" applyProtection="1">
      <alignment horizontal="center" vertical="center"/>
      <protection/>
    </xf>
    <xf numFmtId="0" fontId="15" fillId="32" borderId="78" xfId="58" applyFont="1" applyFill="1" applyBorder="1" applyAlignment="1" applyProtection="1">
      <alignment horizontal="center" vertical="center"/>
      <protection/>
    </xf>
    <xf numFmtId="0" fontId="9" fillId="0" borderId="90" xfId="58" applyFont="1" applyBorder="1" applyAlignment="1" applyProtection="1">
      <alignment horizontal="left" indent="1"/>
      <protection/>
    </xf>
    <xf numFmtId="0" fontId="9" fillId="0" borderId="91" xfId="58" applyFont="1" applyBorder="1" applyAlignment="1" applyProtection="1">
      <alignment horizontal="left" indent="1"/>
      <protection/>
    </xf>
    <xf numFmtId="0" fontId="5" fillId="31" borderId="65" xfId="58" applyFont="1" applyFill="1" applyBorder="1" applyAlignment="1" applyProtection="1">
      <alignment horizontal="center" vertical="center" wrapText="1"/>
      <protection/>
    </xf>
    <xf numFmtId="0" fontId="5" fillId="31" borderId="92" xfId="58" applyFont="1" applyFill="1" applyBorder="1" applyAlignment="1" applyProtection="1">
      <alignment horizontal="center" vertical="center" wrapText="1"/>
      <protection/>
    </xf>
    <xf numFmtId="0" fontId="4" fillId="30" borderId="93" xfId="58" applyFont="1" applyFill="1" applyBorder="1" applyAlignment="1" applyProtection="1">
      <alignment vertical="top" wrapText="1"/>
      <protection/>
    </xf>
    <xf numFmtId="0" fontId="4" fillId="0" borderId="94" xfId="58" applyBorder="1" applyAlignment="1">
      <alignment vertical="top" wrapText="1"/>
      <protection/>
    </xf>
    <xf numFmtId="0" fontId="4" fillId="0" borderId="95" xfId="58" applyBorder="1" applyAlignment="1">
      <alignment vertical="top" wrapText="1"/>
      <protection/>
    </xf>
    <xf numFmtId="0" fontId="4" fillId="0" borderId="15" xfId="58" applyBorder="1" applyAlignment="1">
      <alignment vertical="top" wrapText="1"/>
      <protection/>
    </xf>
    <xf numFmtId="0" fontId="4" fillId="0" borderId="0" xfId="58" applyBorder="1" applyAlignment="1">
      <alignment vertical="top" wrapText="1"/>
      <protection/>
    </xf>
    <xf numFmtId="0" fontId="4" fillId="0" borderId="22" xfId="58" applyBorder="1" applyAlignment="1">
      <alignment vertical="top" wrapText="1"/>
      <protection/>
    </xf>
    <xf numFmtId="0" fontId="4" fillId="0" borderId="23" xfId="58" applyBorder="1" applyAlignment="1">
      <alignment vertical="top" wrapText="1"/>
      <protection/>
    </xf>
    <xf numFmtId="0" fontId="4" fillId="0" borderId="79" xfId="58" applyBorder="1" applyAlignment="1">
      <alignment vertical="top" wrapText="1"/>
      <protection/>
    </xf>
    <xf numFmtId="0" fontId="4" fillId="0" borderId="26" xfId="58" applyBorder="1" applyAlignment="1">
      <alignment vertical="top" wrapText="1"/>
      <protection/>
    </xf>
    <xf numFmtId="0" fontId="5" fillId="31" borderId="67" xfId="58" applyFont="1" applyFill="1" applyBorder="1" applyAlignment="1" applyProtection="1">
      <alignment horizontal="center" vertical="center"/>
      <protection/>
    </xf>
    <xf numFmtId="0" fontId="6" fillId="34" borderId="77" xfId="0" applyFont="1" applyFill="1" applyBorder="1" applyAlignment="1" applyProtection="1">
      <alignment horizontal="center" vertical="center"/>
      <protection locked="0"/>
    </xf>
    <xf numFmtId="0" fontId="6" fillId="34" borderId="78" xfId="0" applyFont="1" applyFill="1" applyBorder="1" applyAlignment="1" applyProtection="1">
      <alignment horizontal="center" vertical="center"/>
      <protection locked="0"/>
    </xf>
    <xf numFmtId="0" fontId="6" fillId="34" borderId="63" xfId="0" applyFont="1" applyFill="1" applyBorder="1" applyAlignment="1" applyProtection="1">
      <alignment horizontal="center" vertical="center"/>
      <protection locked="0"/>
    </xf>
    <xf numFmtId="49" fontId="8" fillId="0" borderId="96" xfId="0" applyNumberFormat="1" applyFont="1" applyBorder="1" applyAlignment="1" applyProtection="1">
      <alignment horizontal="left" vertical="top" wrapText="1"/>
      <protection locked="0"/>
    </xf>
    <xf numFmtId="49" fontId="8" fillId="0" borderId="97" xfId="0" applyNumberFormat="1" applyFont="1" applyBorder="1" applyAlignment="1" applyProtection="1">
      <alignment horizontal="left" vertical="top" wrapText="1"/>
      <protection locked="0"/>
    </xf>
    <xf numFmtId="0" fontId="3" fillId="24" borderId="98" xfId="58" applyFont="1" applyFill="1" applyBorder="1" applyAlignment="1">
      <alignment horizontal="left" vertical="center" wrapText="1"/>
      <protection/>
    </xf>
    <xf numFmtId="0" fontId="3" fillId="24" borderId="99" xfId="58" applyFont="1" applyFill="1" applyBorder="1" applyAlignment="1">
      <alignment horizontal="left" vertical="center" wrapText="1"/>
      <protection/>
    </xf>
    <xf numFmtId="0" fontId="3" fillId="24" borderId="100" xfId="58" applyFont="1" applyFill="1" applyBorder="1" applyAlignment="1">
      <alignment horizontal="left" vertical="center" wrapText="1"/>
      <protection/>
    </xf>
    <xf numFmtId="0" fontId="3" fillId="24" borderId="101" xfId="58" applyFont="1" applyFill="1" applyBorder="1" applyAlignment="1">
      <alignment horizontal="left" vertical="center" wrapText="1"/>
      <protection/>
    </xf>
    <xf numFmtId="0" fontId="9" fillId="0" borderId="42" xfId="58" applyFont="1" applyBorder="1" applyAlignment="1" applyProtection="1">
      <alignment horizontal="left" indent="1"/>
      <protection/>
    </xf>
    <xf numFmtId="0" fontId="9" fillId="0" borderId="102" xfId="58" applyFont="1" applyBorder="1" applyAlignment="1" applyProtection="1">
      <alignment horizontal="left" indent="1"/>
      <protection/>
    </xf>
    <xf numFmtId="0" fontId="4" fillId="30" borderId="0" xfId="58" applyFill="1" applyBorder="1" applyAlignment="1" applyProtection="1">
      <alignment horizontal="left" wrapText="1" indent="1"/>
      <protection/>
    </xf>
    <xf numFmtId="49" fontId="8" fillId="0" borderId="103" xfId="0" applyNumberFormat="1" applyFont="1" applyBorder="1" applyAlignment="1" applyProtection="1">
      <alignment horizontal="left" vertical="top" wrapText="1"/>
      <protection locked="0"/>
    </xf>
    <xf numFmtId="0" fontId="5" fillId="31" borderId="45" xfId="58" applyFont="1" applyFill="1" applyBorder="1" applyAlignment="1" applyProtection="1">
      <alignment horizontal="center" vertical="center"/>
      <protection/>
    </xf>
    <xf numFmtId="0" fontId="5" fillId="31" borderId="65" xfId="58" applyFont="1" applyFill="1" applyBorder="1" applyAlignment="1" applyProtection="1">
      <alignment horizontal="center" vertical="center"/>
      <protection/>
    </xf>
    <xf numFmtId="0" fontId="5" fillId="31" borderId="92" xfId="58" applyFont="1" applyFill="1" applyBorder="1" applyAlignment="1" applyProtection="1">
      <alignment horizontal="center" vertical="center"/>
      <protection/>
    </xf>
    <xf numFmtId="0" fontId="9" fillId="0" borderId="0" xfId="58" applyFont="1" applyAlignment="1" applyProtection="1">
      <alignment horizontal="left"/>
      <protection locked="0"/>
    </xf>
    <xf numFmtId="3" fontId="6" fillId="31" borderId="11" xfId="58" applyNumberFormat="1" applyFont="1" applyFill="1" applyBorder="1" applyAlignment="1" applyProtection="1">
      <alignment horizontal="center" vertical="center" wrapText="1"/>
      <protection/>
    </xf>
    <xf numFmtId="3" fontId="6" fillId="31" borderId="43" xfId="58" applyNumberFormat="1" applyFont="1" applyFill="1" applyBorder="1" applyAlignment="1" applyProtection="1">
      <alignment horizontal="center" vertical="center" wrapText="1"/>
      <protection/>
    </xf>
    <xf numFmtId="3" fontId="31" fillId="31" borderId="44" xfId="58" applyNumberFormat="1" applyFont="1" applyFill="1" applyBorder="1" applyAlignment="1" applyProtection="1">
      <alignment horizontal="center" vertical="center" wrapText="1"/>
      <protection/>
    </xf>
    <xf numFmtId="3" fontId="31" fillId="31" borderId="45" xfId="58" applyNumberFormat="1" applyFont="1" applyFill="1" applyBorder="1" applyAlignment="1" applyProtection="1">
      <alignment horizontal="center" vertical="center" wrapText="1"/>
      <protection/>
    </xf>
    <xf numFmtId="3" fontId="31" fillId="31" borderId="65" xfId="58" applyNumberFormat="1" applyFont="1" applyFill="1" applyBorder="1" applyAlignment="1" applyProtection="1">
      <alignment horizontal="center" vertical="center" wrapText="1"/>
      <protection/>
    </xf>
    <xf numFmtId="3" fontId="31" fillId="31" borderId="36" xfId="58" applyNumberFormat="1" applyFont="1" applyFill="1" applyBorder="1" applyAlignment="1" applyProtection="1">
      <alignment horizontal="center" vertical="center" wrapText="1"/>
      <protection/>
    </xf>
    <xf numFmtId="3" fontId="31" fillId="31" borderId="20" xfId="58" applyNumberFormat="1" applyFont="1" applyFill="1" applyBorder="1" applyAlignment="1" applyProtection="1">
      <alignment horizontal="center" vertical="center" wrapText="1"/>
      <protection/>
    </xf>
    <xf numFmtId="0" fontId="0" fillId="30" borderId="15" xfId="58" applyFont="1" applyFill="1" applyBorder="1" applyAlignment="1" applyProtection="1">
      <alignment horizontal="left" vertical="top" wrapText="1"/>
      <protection/>
    </xf>
    <xf numFmtId="0" fontId="0" fillId="30" borderId="0" xfId="58" applyFont="1" applyFill="1" applyBorder="1" applyAlignment="1" applyProtection="1">
      <alignment horizontal="left" vertical="top" wrapText="1"/>
      <protection/>
    </xf>
    <xf numFmtId="0" fontId="0" fillId="30" borderId="22" xfId="58" applyFont="1" applyFill="1" applyBorder="1" applyAlignment="1" applyProtection="1">
      <alignment horizontal="left" vertical="top" wrapText="1"/>
      <protection/>
    </xf>
    <xf numFmtId="0" fontId="0" fillId="30" borderId="23" xfId="58" applyFont="1" applyFill="1" applyBorder="1" applyAlignment="1" applyProtection="1">
      <alignment horizontal="left" vertical="top" wrapText="1"/>
      <protection/>
    </xf>
    <xf numFmtId="0" fontId="0" fillId="30" borderId="79" xfId="58" applyFont="1" applyFill="1" applyBorder="1" applyAlignment="1" applyProtection="1">
      <alignment horizontal="left" vertical="top" wrapText="1"/>
      <protection/>
    </xf>
    <xf numFmtId="0" fontId="0" fillId="30" borderId="26" xfId="58" applyFont="1" applyFill="1" applyBorder="1" applyAlignment="1" applyProtection="1">
      <alignment horizontal="left" vertical="top" wrapText="1"/>
      <protection/>
    </xf>
    <xf numFmtId="0" fontId="31" fillId="31" borderId="44" xfId="58" applyFont="1" applyFill="1" applyBorder="1" applyAlignment="1" applyProtection="1">
      <alignment horizontal="center"/>
      <protection/>
    </xf>
    <xf numFmtId="0" fontId="31" fillId="31" borderId="56" xfId="58" applyFont="1" applyFill="1" applyBorder="1" applyAlignment="1" applyProtection="1">
      <alignment horizontal="center"/>
      <protection/>
    </xf>
    <xf numFmtId="0" fontId="31" fillId="31" borderId="45" xfId="58" applyFont="1" applyFill="1" applyBorder="1" applyAlignment="1" applyProtection="1">
      <alignment horizontal="center" vertical="center" wrapText="1"/>
      <protection/>
    </xf>
    <xf numFmtId="0" fontId="31" fillId="31" borderId="67" xfId="58" applyFont="1" applyFill="1" applyBorder="1" applyAlignment="1" applyProtection="1">
      <alignment horizontal="center" vertical="center" wrapText="1"/>
      <protection/>
    </xf>
    <xf numFmtId="0" fontId="31" fillId="31" borderId="65" xfId="58" applyFont="1" applyFill="1" applyBorder="1" applyAlignment="1" applyProtection="1">
      <alignment horizontal="center" vertical="center" wrapText="1"/>
      <protection/>
    </xf>
    <xf numFmtId="0" fontId="31" fillId="31" borderId="92" xfId="58" applyFont="1" applyFill="1" applyBorder="1" applyAlignment="1" applyProtection="1">
      <alignment horizontal="center" vertical="center" wrapText="1"/>
      <protection/>
    </xf>
    <xf numFmtId="3" fontId="31" fillId="31" borderId="74" xfId="58" applyNumberFormat="1" applyFont="1" applyFill="1" applyBorder="1" applyAlignment="1" applyProtection="1">
      <alignment horizontal="center" vertical="center" wrapText="1"/>
      <protection/>
    </xf>
    <xf numFmtId="3" fontId="31" fillId="31" borderId="80" xfId="58" applyNumberFormat="1" applyFont="1" applyFill="1" applyBorder="1" applyAlignment="1" applyProtection="1">
      <alignment horizontal="center" vertical="center" wrapText="1"/>
      <protection/>
    </xf>
    <xf numFmtId="0" fontId="0" fillId="33" borderId="41" xfId="58" applyFont="1" applyFill="1" applyBorder="1" applyAlignment="1" applyProtection="1">
      <alignment horizontal="left" indent="1"/>
      <protection/>
    </xf>
    <xf numFmtId="0" fontId="0" fillId="33" borderId="81" xfId="58" applyFont="1" applyFill="1" applyBorder="1" applyAlignment="1" applyProtection="1">
      <alignment horizontal="left" indent="1"/>
      <protection/>
    </xf>
    <xf numFmtId="0" fontId="31" fillId="32" borderId="77" xfId="58" applyFont="1" applyFill="1" applyBorder="1" applyAlignment="1" applyProtection="1">
      <alignment horizontal="right" vertical="center"/>
      <protection/>
    </xf>
    <xf numFmtId="0" fontId="0" fillId="0" borderId="78" xfId="58" applyFont="1" applyBorder="1" applyAlignment="1" applyProtection="1">
      <alignment/>
      <protection/>
    </xf>
    <xf numFmtId="0" fontId="0" fillId="30" borderId="93" xfId="58" applyFont="1" applyFill="1" applyBorder="1" applyAlignment="1" applyProtection="1">
      <alignment vertical="top" wrapText="1"/>
      <protection/>
    </xf>
    <xf numFmtId="0" fontId="0" fillId="0" borderId="94" xfId="58" applyFont="1" applyBorder="1" applyAlignment="1">
      <alignment vertical="top" wrapText="1"/>
      <protection/>
    </xf>
    <xf numFmtId="0" fontId="0" fillId="0" borderId="95" xfId="58" applyFont="1" applyBorder="1" applyAlignment="1">
      <alignment vertical="top" wrapText="1"/>
      <protection/>
    </xf>
    <xf numFmtId="0" fontId="0" fillId="0" borderId="15" xfId="58" applyFont="1" applyBorder="1" applyAlignment="1">
      <alignment vertical="top" wrapText="1"/>
      <protection/>
    </xf>
    <xf numFmtId="0" fontId="0" fillId="0" borderId="0" xfId="58" applyFont="1" applyBorder="1" applyAlignment="1">
      <alignment vertical="top" wrapText="1"/>
      <protection/>
    </xf>
    <xf numFmtId="0" fontId="0" fillId="0" borderId="22" xfId="58" applyFont="1" applyBorder="1" applyAlignment="1">
      <alignment vertical="top" wrapText="1"/>
      <protection/>
    </xf>
    <xf numFmtId="0" fontId="0" fillId="0" borderId="23" xfId="58" applyFont="1" applyBorder="1" applyAlignment="1">
      <alignment vertical="top" wrapText="1"/>
      <protection/>
    </xf>
    <xf numFmtId="0" fontId="0" fillId="0" borderId="79" xfId="58" applyFont="1" applyBorder="1" applyAlignment="1">
      <alignment vertical="top" wrapText="1"/>
      <protection/>
    </xf>
    <xf numFmtId="0" fontId="0" fillId="0" borderId="26" xfId="58" applyFont="1" applyBorder="1" applyAlignment="1">
      <alignment vertical="top" wrapText="1"/>
      <protection/>
    </xf>
    <xf numFmtId="0" fontId="0" fillId="0" borderId="41" xfId="58" applyFont="1" applyFill="1" applyBorder="1" applyAlignment="1" applyProtection="1">
      <alignment horizontal="left" indent="1"/>
      <protection/>
    </xf>
    <xf numFmtId="0" fontId="0" fillId="0" borderId="81" xfId="58" applyFont="1" applyFill="1" applyBorder="1" applyAlignment="1" applyProtection="1">
      <alignment horizontal="left" indent="1"/>
      <protection/>
    </xf>
    <xf numFmtId="0" fontId="0" fillId="0" borderId="90" xfId="58" applyFont="1" applyBorder="1" applyAlignment="1" applyProtection="1">
      <alignment horizontal="left" indent="1"/>
      <protection/>
    </xf>
    <xf numFmtId="0" fontId="0" fillId="0" borderId="91" xfId="58" applyFont="1" applyBorder="1" applyAlignment="1" applyProtection="1">
      <alignment horizontal="left" indent="1"/>
      <protection/>
    </xf>
    <xf numFmtId="0" fontId="31" fillId="31" borderId="67" xfId="58" applyFont="1" applyFill="1" applyBorder="1" applyAlignment="1" applyProtection="1">
      <alignment horizontal="center" vertical="center"/>
      <protection/>
    </xf>
    <xf numFmtId="0" fontId="31" fillId="31" borderId="45" xfId="58" applyFont="1" applyFill="1" applyBorder="1" applyAlignment="1" applyProtection="1">
      <alignment horizontal="center" vertical="center"/>
      <protection/>
    </xf>
    <xf numFmtId="3" fontId="31" fillId="31" borderId="80" xfId="58" applyNumberFormat="1" applyFont="1" applyFill="1" applyBorder="1" applyAlignment="1" applyProtection="1">
      <alignment horizontal="center" vertical="center" wrapText="1"/>
      <protection locked="0"/>
    </xf>
    <xf numFmtId="3" fontId="31" fillId="31" borderId="74" xfId="58" applyNumberFormat="1" applyFont="1" applyFill="1" applyBorder="1" applyAlignment="1" applyProtection="1">
      <alignment horizontal="center" vertical="center" wrapText="1"/>
      <protection locked="0"/>
    </xf>
    <xf numFmtId="3" fontId="31" fillId="31" borderId="53" xfId="58" applyNumberFormat="1" applyFont="1" applyFill="1" applyBorder="1" applyAlignment="1" applyProtection="1">
      <alignment horizontal="center" vertical="center" wrapText="1"/>
      <protection locked="0"/>
    </xf>
    <xf numFmtId="3" fontId="31" fillId="31" borderId="11" xfId="58" applyNumberFormat="1" applyFont="1" applyFill="1" applyBorder="1" applyAlignment="1" applyProtection="1">
      <alignment horizontal="center" vertical="center" wrapText="1"/>
      <protection/>
    </xf>
    <xf numFmtId="3" fontId="31" fillId="31" borderId="43" xfId="58" applyNumberFormat="1" applyFont="1" applyFill="1" applyBorder="1" applyAlignment="1" applyProtection="1">
      <alignment horizontal="center" vertical="center" wrapText="1"/>
      <protection/>
    </xf>
    <xf numFmtId="0" fontId="0" fillId="0" borderId="42" xfId="58" applyFont="1" applyBorder="1" applyAlignment="1" applyProtection="1">
      <alignment horizontal="left" indent="1"/>
      <protection/>
    </xf>
    <xf numFmtId="0" fontId="0" fillId="0" borderId="102" xfId="58" applyFont="1" applyBorder="1" applyAlignment="1" applyProtection="1">
      <alignment horizontal="left" indent="1"/>
      <protection/>
    </xf>
    <xf numFmtId="0" fontId="0" fillId="0" borderId="41" xfId="58" applyFont="1" applyBorder="1" applyAlignment="1" applyProtection="1">
      <alignment horizontal="left" indent="1"/>
      <protection/>
    </xf>
    <xf numFmtId="0" fontId="0" fillId="0" borderId="81" xfId="58" applyFont="1" applyBorder="1" applyAlignment="1" applyProtection="1">
      <alignment horizontal="left" indent="1"/>
      <protection/>
    </xf>
    <xf numFmtId="3" fontId="31" fillId="31" borderId="53" xfId="58" applyNumberFormat="1" applyFont="1" applyFill="1" applyBorder="1" applyAlignment="1" applyProtection="1">
      <alignment horizontal="center" vertical="center" wrapText="1"/>
      <protection/>
    </xf>
    <xf numFmtId="0" fontId="0" fillId="30" borderId="0" xfId="58" applyFont="1" applyFill="1" applyBorder="1" applyAlignment="1" applyProtection="1">
      <alignment horizontal="left" wrapText="1" indent="1"/>
      <protection/>
    </xf>
    <xf numFmtId="0" fontId="31" fillId="24" borderId="98" xfId="58" applyFont="1" applyFill="1" applyBorder="1" applyAlignment="1">
      <alignment horizontal="left" vertical="center" wrapText="1"/>
      <protection/>
    </xf>
    <xf numFmtId="0" fontId="31" fillId="24" borderId="99" xfId="58" applyFont="1" applyFill="1" applyBorder="1" applyAlignment="1">
      <alignment horizontal="left" vertical="center" wrapText="1"/>
      <protection/>
    </xf>
    <xf numFmtId="0" fontId="31" fillId="24" borderId="100" xfId="58" applyFont="1" applyFill="1" applyBorder="1" applyAlignment="1">
      <alignment horizontal="left" vertical="center" wrapText="1"/>
      <protection/>
    </xf>
    <xf numFmtId="0" fontId="31" fillId="24" borderId="101" xfId="58" applyFont="1" applyFill="1" applyBorder="1" applyAlignment="1">
      <alignment horizontal="left" vertical="center" wrapText="1"/>
      <protection/>
    </xf>
    <xf numFmtId="0" fontId="31" fillId="31" borderId="65" xfId="58" applyFont="1" applyFill="1" applyBorder="1" applyAlignment="1" applyProtection="1">
      <alignment horizontal="center" vertical="center"/>
      <protection/>
    </xf>
    <xf numFmtId="0" fontId="31" fillId="31" borderId="92" xfId="58" applyFont="1" applyFill="1" applyBorder="1" applyAlignment="1" applyProtection="1">
      <alignment horizontal="center" vertical="center"/>
      <protection/>
    </xf>
    <xf numFmtId="0" fontId="0" fillId="0" borderId="0" xfId="58" applyFont="1" applyAlignment="1" applyProtection="1">
      <alignment horizontal="left"/>
      <protection locked="0"/>
    </xf>
    <xf numFmtId="0" fontId="31" fillId="24" borderId="84" xfId="0" applyFont="1" applyFill="1" applyBorder="1" applyAlignment="1">
      <alignment horizontal="left" vertical="top" wrapText="1"/>
    </xf>
    <xf numFmtId="0" fontId="0" fillId="0" borderId="85" xfId="0" applyFont="1" applyBorder="1" applyAlignment="1">
      <alignment horizontal="left" vertical="top" wrapText="1"/>
    </xf>
    <xf numFmtId="49" fontId="0" fillId="0" borderId="86" xfId="0" applyNumberFormat="1" applyFont="1" applyBorder="1" applyAlignment="1" applyProtection="1">
      <alignment horizontal="left" vertical="top" wrapText="1"/>
      <protection locked="0"/>
    </xf>
    <xf numFmtId="49" fontId="0" fillId="0" borderId="87" xfId="0" applyNumberFormat="1" applyFont="1" applyBorder="1" applyAlignment="1" applyProtection="1">
      <alignment horizontal="left" vertical="top" wrapText="1"/>
      <protection locked="0"/>
    </xf>
    <xf numFmtId="49" fontId="0" fillId="0" borderId="103" xfId="0" applyNumberFormat="1" applyFont="1" applyBorder="1" applyAlignment="1" applyProtection="1">
      <alignment horizontal="left" vertical="top" wrapText="1"/>
      <protection locked="0"/>
    </xf>
    <xf numFmtId="0" fontId="31" fillId="24" borderId="23" xfId="0" applyFont="1" applyFill="1" applyBorder="1" applyAlignment="1">
      <alignment horizontal="left" vertical="top" wrapText="1"/>
    </xf>
    <xf numFmtId="0" fontId="0" fillId="0" borderId="26" xfId="0" applyFont="1" applyBorder="1" applyAlignment="1">
      <alignment horizontal="left" vertical="top" wrapText="1"/>
    </xf>
    <xf numFmtId="49" fontId="0" fillId="0" borderId="82" xfId="0" applyNumberFormat="1" applyFont="1" applyBorder="1" applyAlignment="1" applyProtection="1">
      <alignment horizontal="left" vertical="top" wrapText="1"/>
      <protection locked="0"/>
    </xf>
    <xf numFmtId="49" fontId="0" fillId="0" borderId="83" xfId="0" applyNumberFormat="1" applyFont="1" applyBorder="1" applyAlignment="1" applyProtection="1">
      <alignment horizontal="left" vertical="top" wrapText="1"/>
      <protection locked="0"/>
    </xf>
    <xf numFmtId="0" fontId="31" fillId="24" borderId="88" xfId="0" applyFont="1" applyFill="1" applyBorder="1" applyAlignment="1">
      <alignment horizontal="left" vertical="top" wrapText="1"/>
    </xf>
    <xf numFmtId="0" fontId="0" fillId="0" borderId="89" xfId="0" applyFont="1" applyBorder="1" applyAlignment="1">
      <alignment horizontal="left" vertical="top" wrapText="1"/>
    </xf>
    <xf numFmtId="49" fontId="0" fillId="0" borderId="96" xfId="0" applyNumberFormat="1" applyFont="1" applyBorder="1" applyAlignment="1" applyProtection="1">
      <alignment horizontal="left" vertical="top" wrapText="1"/>
      <protection locked="0"/>
    </xf>
    <xf numFmtId="49" fontId="0" fillId="0" borderId="97" xfId="0" applyNumberFormat="1" applyFont="1" applyBorder="1" applyAlignment="1" applyProtection="1">
      <alignment horizontal="left" vertical="top" wrapText="1"/>
      <protection locked="0"/>
    </xf>
    <xf numFmtId="0" fontId="31" fillId="0" borderId="0" xfId="58" applyFont="1" applyAlignment="1" applyProtection="1">
      <alignment horizontal="left" vertical="center"/>
      <protection/>
    </xf>
    <xf numFmtId="0" fontId="31" fillId="34" borderId="77" xfId="0" applyFont="1" applyFill="1" applyBorder="1" applyAlignment="1" applyProtection="1">
      <alignment horizontal="center" vertical="center"/>
      <protection locked="0"/>
    </xf>
    <xf numFmtId="0" fontId="31" fillId="34" borderId="78" xfId="0" applyFont="1" applyFill="1" applyBorder="1" applyAlignment="1" applyProtection="1">
      <alignment horizontal="center" vertical="center"/>
      <protection locked="0"/>
    </xf>
    <xf numFmtId="0" fontId="31" fillId="34" borderId="63" xfId="0" applyFont="1" applyFill="1" applyBorder="1" applyAlignment="1" applyProtection="1">
      <alignment horizontal="center" vertical="center"/>
      <protection locked="0"/>
    </xf>
    <xf numFmtId="0" fontId="0" fillId="0" borderId="0" xfId="0" applyFont="1" applyBorder="1" applyAlignment="1">
      <alignment horizontal="left" vertical="top" wrapText="1"/>
    </xf>
    <xf numFmtId="0" fontId="31" fillId="0" borderId="0" xfId="0" applyFont="1" applyAlignment="1">
      <alignment horizontal="left"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Template for Summary budgets Generic"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_Template for Summary budgets Generic" xfId="58"/>
    <cellStyle name="Note" xfId="59"/>
    <cellStyle name="Output" xfId="60"/>
    <cellStyle name="Percent" xfId="61"/>
    <cellStyle name="Title" xfId="62"/>
    <cellStyle name="Total" xfId="63"/>
    <cellStyle name="Warning Text" xfId="64"/>
  </cellStyles>
  <dxfs count="19">
    <dxf>
      <fill>
        <patternFill>
          <bgColor indexed="10"/>
        </patternFill>
      </fill>
    </dxf>
    <dxf>
      <fill>
        <patternFill>
          <bgColor indexed="10"/>
        </patternFill>
      </fill>
    </dxf>
    <dxf>
      <font>
        <b val="0"/>
        <i val="0"/>
        <color indexed="9"/>
      </font>
      <fill>
        <patternFill>
          <bgColor indexed="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indexed="9"/>
      </font>
      <fill>
        <patternFill>
          <bgColor indexed="9"/>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val="0"/>
        <color rgb="FFFFFFFF"/>
      </font>
      <fill>
        <patternFill>
          <bgColor rgb="FFFFFFFF"/>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TGFGVAHQF01\homedrive\Documents%20and%20Settings\ppower\Local%20Settings\Temporary%20Internet%20Files\OLK133\Template_HIV%20AIDS_Financial%20Monitoring_111006.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udget"/>
      <sheetName val="Expenditure-End Y1"/>
      <sheetName val="Definitions"/>
    </sheetNames>
    <sheetDataSet>
      <sheetData sheetId="0">
        <row r="11">
          <cell r="A11">
            <v>1</v>
          </cell>
        </row>
        <row r="12">
          <cell r="A12">
            <v>2</v>
          </cell>
        </row>
        <row r="13">
          <cell r="A13">
            <v>3</v>
          </cell>
        </row>
        <row r="14">
          <cell r="A14">
            <v>4</v>
          </cell>
        </row>
        <row r="15">
          <cell r="A15">
            <v>5</v>
          </cell>
        </row>
        <row r="16">
          <cell r="A16">
            <v>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sheetPr>
    <pageSetUpPr fitToPage="1"/>
  </sheetPr>
  <dimension ref="A1:AV147"/>
  <sheetViews>
    <sheetView showGridLines="0" zoomScale="61" zoomScaleNormal="61" zoomScaleSheetLayoutView="75" zoomScalePageLayoutView="0" workbookViewId="0" topLeftCell="E1">
      <selection activeCell="T42" sqref="T42"/>
    </sheetView>
  </sheetViews>
  <sheetFormatPr defaultColWidth="10.66015625" defaultRowHeight="11.25"/>
  <cols>
    <col min="1" max="1" width="7.66015625" style="2" customWidth="1"/>
    <col min="2" max="2" width="37" style="1" customWidth="1"/>
    <col min="3" max="3" width="69.33203125" style="1" customWidth="1"/>
    <col min="4" max="4" width="49.66015625" style="2" customWidth="1"/>
    <col min="5" max="5" width="19.33203125" style="125" customWidth="1"/>
    <col min="6" max="6" width="14.66015625" style="125" customWidth="1"/>
    <col min="7" max="8" width="14.66015625" style="126" customWidth="1"/>
    <col min="9" max="9" width="19.33203125" style="121" bestFit="1" customWidth="1"/>
    <col min="10" max="10" width="13.83203125" style="121" customWidth="1"/>
    <col min="11" max="11" width="13.33203125" style="121" customWidth="1"/>
    <col min="12" max="12" width="13.5" style="121" customWidth="1"/>
    <col min="13" max="13" width="14.33203125" style="121" customWidth="1"/>
    <col min="14" max="15" width="16.33203125" style="121" customWidth="1"/>
    <col min="16" max="16" width="20.33203125" style="121" customWidth="1"/>
    <col min="17" max="18" width="16.33203125" style="121" customWidth="1"/>
    <col min="19" max="19" width="18" style="121" customWidth="1"/>
    <col min="20" max="20" width="19.33203125" style="121" customWidth="1"/>
    <col min="21" max="21" width="12.5" style="121" customWidth="1"/>
    <col min="22" max="40" width="10.66015625" style="2" customWidth="1"/>
    <col min="41" max="41" width="12.66015625" style="2" customWidth="1"/>
    <col min="42" max="42" width="10.66015625" style="2" customWidth="1"/>
    <col min="43" max="43" width="46.66015625" style="2" hidden="1" customWidth="1"/>
    <col min="44" max="44" width="33.5" style="2" customWidth="1"/>
    <col min="45" max="45" width="38.66015625" style="2" bestFit="1" customWidth="1"/>
    <col min="46" max="46" width="26.33203125" style="2" bestFit="1" customWidth="1"/>
    <col min="47" max="47" width="33.5" style="2" bestFit="1" customWidth="1"/>
    <col min="48" max="48" width="26.33203125" style="2" bestFit="1" customWidth="1"/>
    <col min="49" max="16384" width="10.66015625" style="2" customWidth="1"/>
  </cols>
  <sheetData>
    <row r="1" spans="1:43" ht="18.75" thickBot="1">
      <c r="A1" s="413" t="s">
        <v>155</v>
      </c>
      <c r="B1" s="413"/>
      <c r="C1" s="413"/>
      <c r="D1" s="413"/>
      <c r="E1" s="448" t="s">
        <v>162</v>
      </c>
      <c r="F1" s="449"/>
      <c r="G1" s="449"/>
      <c r="H1" s="449"/>
      <c r="I1" s="450"/>
      <c r="AO1" s="3"/>
      <c r="AP1" s="3"/>
      <c r="AQ1" s="4" t="s">
        <v>41</v>
      </c>
    </row>
    <row r="2" spans="1:43" ht="18">
      <c r="A2" s="416" t="s">
        <v>198</v>
      </c>
      <c r="B2" s="416"/>
      <c r="C2" s="416"/>
      <c r="D2" s="92"/>
      <c r="AO2" s="3"/>
      <c r="AP2" s="3"/>
      <c r="AQ2" s="4"/>
    </row>
    <row r="3" spans="1:43" ht="15">
      <c r="A3" s="417" t="s">
        <v>199</v>
      </c>
      <c r="B3" s="417"/>
      <c r="C3" s="93"/>
      <c r="AO3" s="3"/>
      <c r="AP3" s="3"/>
      <c r="AQ3" s="5" t="s">
        <v>157</v>
      </c>
    </row>
    <row r="4" spans="1:43" ht="15">
      <c r="A4" s="426" t="s">
        <v>158</v>
      </c>
      <c r="B4" s="427"/>
      <c r="C4" s="451" t="s">
        <v>45</v>
      </c>
      <c r="D4" s="452"/>
      <c r="E4" s="121"/>
      <c r="F4" s="121"/>
      <c r="G4" s="121"/>
      <c r="H4" s="121"/>
      <c r="AO4" s="3"/>
      <c r="AP4" s="3"/>
      <c r="AQ4" s="5" t="s">
        <v>159</v>
      </c>
    </row>
    <row r="5" spans="1:43" ht="15">
      <c r="A5" s="422" t="s">
        <v>160</v>
      </c>
      <c r="B5" s="423"/>
      <c r="C5" s="424" t="s">
        <v>46</v>
      </c>
      <c r="D5" s="425"/>
      <c r="E5" s="121"/>
      <c r="F5" s="121"/>
      <c r="G5" s="121"/>
      <c r="H5" s="121"/>
      <c r="AO5" s="3"/>
      <c r="AP5" s="3"/>
      <c r="AQ5" s="5" t="s">
        <v>156</v>
      </c>
    </row>
    <row r="6" spans="1:43" ht="15">
      <c r="A6" s="422" t="s">
        <v>161</v>
      </c>
      <c r="B6" s="423"/>
      <c r="C6" s="424" t="s">
        <v>47</v>
      </c>
      <c r="D6" s="425"/>
      <c r="E6" s="121"/>
      <c r="F6" s="121"/>
      <c r="G6" s="121"/>
      <c r="H6" s="121"/>
      <c r="AO6" s="3"/>
      <c r="AP6" s="3"/>
      <c r="AQ6" s="5" t="s">
        <v>162</v>
      </c>
    </row>
    <row r="7" spans="1:43" ht="15">
      <c r="A7" s="422" t="s">
        <v>163</v>
      </c>
      <c r="B7" s="423"/>
      <c r="C7" s="460" t="s">
        <v>48</v>
      </c>
      <c r="D7" s="425"/>
      <c r="E7" s="121"/>
      <c r="F7" s="121"/>
      <c r="G7" s="121"/>
      <c r="H7" s="121"/>
      <c r="AO7" s="3"/>
      <c r="AP7" s="3"/>
      <c r="AQ7" s="3" t="s">
        <v>164</v>
      </c>
    </row>
    <row r="8" spans="1:48" s="6" customFormat="1" ht="15">
      <c r="A8" s="418" t="s">
        <v>165</v>
      </c>
      <c r="B8" s="419"/>
      <c r="C8" s="420" t="s">
        <v>43</v>
      </c>
      <c r="D8" s="421"/>
      <c r="E8" s="122"/>
      <c r="F8" s="122"/>
      <c r="G8" s="122"/>
      <c r="H8" s="122"/>
      <c r="I8" s="122"/>
      <c r="J8" s="122"/>
      <c r="K8" s="122"/>
      <c r="L8" s="122"/>
      <c r="M8" s="122"/>
      <c r="N8" s="122"/>
      <c r="O8" s="122"/>
      <c r="P8" s="122"/>
      <c r="Q8" s="122"/>
      <c r="R8" s="122"/>
      <c r="S8" s="122"/>
      <c r="T8" s="122"/>
      <c r="U8" s="122"/>
      <c r="AO8" s="3"/>
      <c r="AP8" s="3"/>
      <c r="AQ8" s="3"/>
      <c r="AR8" s="2"/>
      <c r="AS8" s="2"/>
      <c r="AT8" s="2"/>
      <c r="AU8" s="2"/>
      <c r="AV8" s="2"/>
    </row>
    <row r="9" spans="1:43" ht="15">
      <c r="A9" s="459"/>
      <c r="B9" s="459"/>
      <c r="C9" s="459"/>
      <c r="D9" s="459"/>
      <c r="E9" s="464" t="s">
        <v>166</v>
      </c>
      <c r="F9" s="464"/>
      <c r="G9" s="464"/>
      <c r="H9" s="464"/>
      <c r="I9" s="464"/>
      <c r="J9" s="464"/>
      <c r="K9" s="464"/>
      <c r="L9" s="464"/>
      <c r="M9" s="464"/>
      <c r="N9" s="464"/>
      <c r="O9" s="464"/>
      <c r="P9" s="464"/>
      <c r="Q9" s="464"/>
      <c r="R9" s="464"/>
      <c r="S9" s="464"/>
      <c r="AO9" s="3" t="str">
        <f>IF(E1="HIV_AIDS","lismac",IF(E1="HIV_TB","lismacHT",IF(E1="Malaria","lismacM",IF(E1="Tuberculosis","lismacT",IF(E1="HSS","listmacHss","")))))</f>
        <v>lismacT</v>
      </c>
      <c r="AP9" s="3"/>
      <c r="AQ9" s="3"/>
    </row>
    <row r="10" spans="1:43" ht="15.75">
      <c r="A10" s="100"/>
      <c r="B10" s="101"/>
      <c r="C10" s="101"/>
      <c r="D10" s="102"/>
      <c r="E10" s="127" t="s">
        <v>26</v>
      </c>
      <c r="F10" s="127" t="s">
        <v>27</v>
      </c>
      <c r="G10" s="127" t="s">
        <v>28</v>
      </c>
      <c r="H10" s="127" t="s">
        <v>29</v>
      </c>
      <c r="I10" s="128"/>
      <c r="J10" s="127" t="s">
        <v>30</v>
      </c>
      <c r="K10" s="127" t="s">
        <v>31</v>
      </c>
      <c r="L10" s="127" t="s">
        <v>32</v>
      </c>
      <c r="M10" s="127" t="s">
        <v>33</v>
      </c>
      <c r="N10" s="128"/>
      <c r="O10" s="127" t="s">
        <v>34</v>
      </c>
      <c r="P10" s="127" t="s">
        <v>35</v>
      </c>
      <c r="Q10" s="127" t="s">
        <v>36</v>
      </c>
      <c r="R10" s="127" t="s">
        <v>37</v>
      </c>
      <c r="AO10" s="3"/>
      <c r="AP10" s="3"/>
      <c r="AQ10" s="3"/>
    </row>
    <row r="11" spans="1:47" ht="19.5" customHeight="1">
      <c r="A11" s="453" t="s">
        <v>167</v>
      </c>
      <c r="B11" s="454"/>
      <c r="C11" s="455"/>
      <c r="D11" s="456"/>
      <c r="E11" s="129"/>
      <c r="F11" s="129">
        <v>40269</v>
      </c>
      <c r="G11" s="129">
        <v>40360</v>
      </c>
      <c r="H11" s="129">
        <v>40452</v>
      </c>
      <c r="I11" s="7"/>
      <c r="J11" s="129">
        <v>40544</v>
      </c>
      <c r="K11" s="129">
        <v>40634</v>
      </c>
      <c r="L11" s="129">
        <v>40725</v>
      </c>
      <c r="M11" s="129">
        <v>40817</v>
      </c>
      <c r="N11" s="7"/>
      <c r="O11" s="129">
        <v>40909</v>
      </c>
      <c r="P11" s="129">
        <v>41000</v>
      </c>
      <c r="Q11" s="129">
        <v>41091</v>
      </c>
      <c r="R11" s="129">
        <v>41183</v>
      </c>
      <c r="AU11" s="8"/>
    </row>
    <row r="12" spans="1:47" ht="20.25" customHeight="1">
      <c r="A12" s="453" t="s">
        <v>168</v>
      </c>
      <c r="B12" s="454"/>
      <c r="C12" s="455"/>
      <c r="D12" s="456"/>
      <c r="E12" s="129"/>
      <c r="F12" s="129">
        <v>40359</v>
      </c>
      <c r="G12" s="129">
        <v>40451</v>
      </c>
      <c r="H12" s="129">
        <v>40543</v>
      </c>
      <c r="I12" s="99"/>
      <c r="J12" s="129">
        <v>40633</v>
      </c>
      <c r="K12" s="129">
        <v>40724</v>
      </c>
      <c r="L12" s="129">
        <v>40816</v>
      </c>
      <c r="M12" s="129">
        <v>40908</v>
      </c>
      <c r="N12" s="99"/>
      <c r="O12" s="129">
        <v>40999</v>
      </c>
      <c r="P12" s="129">
        <v>41090</v>
      </c>
      <c r="Q12" s="129">
        <v>41182</v>
      </c>
      <c r="R12" s="129">
        <v>41274</v>
      </c>
      <c r="AU12" s="9"/>
    </row>
    <row r="13" spans="1:47" ht="15">
      <c r="A13" s="10"/>
      <c r="B13" s="10"/>
      <c r="C13" s="10"/>
      <c r="D13" s="11"/>
      <c r="E13" s="121"/>
      <c r="F13" s="121"/>
      <c r="G13" s="121"/>
      <c r="H13" s="121"/>
      <c r="AU13" s="12"/>
    </row>
    <row r="14" spans="1:47" s="97" customFormat="1" ht="15.75">
      <c r="A14" s="94" t="s">
        <v>169</v>
      </c>
      <c r="B14" s="95"/>
      <c r="C14" s="95"/>
      <c r="D14" s="96"/>
      <c r="E14" s="123"/>
      <c r="F14" s="123"/>
      <c r="G14" s="123"/>
      <c r="H14" s="123"/>
      <c r="I14" s="123"/>
      <c r="J14" s="123"/>
      <c r="K14" s="123"/>
      <c r="L14" s="123"/>
      <c r="M14" s="123"/>
      <c r="N14" s="123"/>
      <c r="O14" s="123"/>
      <c r="P14" s="123"/>
      <c r="Q14" s="123"/>
      <c r="R14" s="123"/>
      <c r="S14" s="123"/>
      <c r="T14" s="123"/>
      <c r="U14" s="123"/>
      <c r="AU14" s="98"/>
    </row>
    <row r="15" spans="5:21" ht="15.75" thickBot="1">
      <c r="E15" s="124"/>
      <c r="F15" s="124"/>
      <c r="G15" s="124"/>
      <c r="H15" s="124"/>
      <c r="I15" s="124"/>
      <c r="J15" s="124"/>
      <c r="K15" s="124"/>
      <c r="L15" s="124"/>
      <c r="M15" s="124"/>
      <c r="N15" s="124"/>
      <c r="O15" s="124"/>
      <c r="P15" s="124"/>
      <c r="Q15" s="124"/>
      <c r="R15" s="124"/>
      <c r="S15" s="124"/>
      <c r="T15" s="124"/>
      <c r="U15" s="124"/>
    </row>
    <row r="16" spans="1:47" ht="15.75">
      <c r="A16" s="404" t="s">
        <v>170</v>
      </c>
      <c r="B16" s="461" t="s">
        <v>171</v>
      </c>
      <c r="C16" s="461"/>
      <c r="D16" s="462"/>
      <c r="E16" s="410" t="str">
        <f>IF(OR(C8="Phase 1",C8="Consolidated Phase 1",C8="RCC I"),"Year 1",IF(OR(C8="Phase 2",C8="Consolidated Phase 2"),"Year 3",IF(C8="RCC II","Year 5","")))</f>
        <v>Year 3</v>
      </c>
      <c r="F16" s="411"/>
      <c r="G16" s="411"/>
      <c r="H16" s="411"/>
      <c r="I16" s="19" t="s">
        <v>172</v>
      </c>
      <c r="J16" s="411" t="str">
        <f>IF(OR(C8="Phase 1",C8="Consolidated Phase 1",C8="RCC I"),"Year 2",IF(OR(C8="Phase 2",C8="Consolidated Phase 2"),"Year 4",IF(C8="RCC II","Year 5","")))</f>
        <v>Year 4</v>
      </c>
      <c r="K16" s="411"/>
      <c r="L16" s="411"/>
      <c r="M16" s="412"/>
      <c r="N16" s="19" t="s">
        <v>172</v>
      </c>
      <c r="O16" s="398" t="s">
        <v>44</v>
      </c>
      <c r="P16" s="399"/>
      <c r="Q16" s="399"/>
      <c r="R16" s="400"/>
      <c r="S16" s="465" t="str">
        <f>IF(OR(C8="Phase 1",C8="Consolidated Phase 1"),"N/A",IF(OR(C8="Phase 2",C8="Consolidated Phase 2"),"Year 5",IF(C8="RCC I","Year 3",IF(C8="RCC II","Year 6",""))))</f>
        <v>Year 5</v>
      </c>
      <c r="T16" s="19" t="s">
        <v>24</v>
      </c>
      <c r="U16" s="130"/>
      <c r="AU16" s="12"/>
    </row>
    <row r="17" spans="1:47" ht="21" customHeight="1" thickBot="1">
      <c r="A17" s="405"/>
      <c r="B17" s="447"/>
      <c r="C17" s="447"/>
      <c r="D17" s="463"/>
      <c r="E17" s="135" t="str">
        <f>E10</f>
        <v>Q1</v>
      </c>
      <c r="F17" s="135" t="str">
        <f>F10</f>
        <v>Q2</v>
      </c>
      <c r="G17" s="135" t="str">
        <f>G10</f>
        <v>Q3</v>
      </c>
      <c r="H17" s="136" t="str">
        <f>H10</f>
        <v>Q4</v>
      </c>
      <c r="I17" s="144" t="str">
        <f>E16</f>
        <v>Year 3</v>
      </c>
      <c r="J17" s="135" t="str">
        <f>J10</f>
        <v>Q5</v>
      </c>
      <c r="K17" s="135" t="str">
        <f>K10</f>
        <v>Q6</v>
      </c>
      <c r="L17" s="135" t="str">
        <f>L10</f>
        <v>Q7</v>
      </c>
      <c r="M17" s="136" t="str">
        <f>M10</f>
        <v>Q8</v>
      </c>
      <c r="N17" s="144" t="str">
        <f>J16</f>
        <v>Year 4</v>
      </c>
      <c r="O17" s="164" t="str">
        <f>O10</f>
        <v>Q9</v>
      </c>
      <c r="P17" s="165" t="str">
        <f>P10</f>
        <v>Q10</v>
      </c>
      <c r="Q17" s="165" t="str">
        <f>Q10</f>
        <v>Q11</v>
      </c>
      <c r="R17" s="166" t="str">
        <f>R10</f>
        <v>Q12</v>
      </c>
      <c r="S17" s="466">
        <f>IF(OR(H9="Phase 1",H9="RCC 1"),"Year 2",IF(H9="Phase 2","Year 3",IF(H9="RCC 2","Year 5","")))</f>
      </c>
      <c r="T17" s="145" t="str">
        <f>C8</f>
        <v>Phase 2</v>
      </c>
      <c r="U17" s="132" t="s">
        <v>25</v>
      </c>
      <c r="AU17" s="12"/>
    </row>
    <row r="18" spans="1:47" ht="15.75">
      <c r="A18" s="103">
        <f>'[1]Budget'!A11</f>
        <v>1</v>
      </c>
      <c r="B18" s="457" t="s">
        <v>173</v>
      </c>
      <c r="C18" s="458"/>
      <c r="D18" s="458"/>
      <c r="E18" s="146"/>
      <c r="F18" s="147"/>
      <c r="G18" s="147"/>
      <c r="H18" s="173"/>
      <c r="I18" s="152">
        <f aca="true" t="shared" si="0" ref="I18:I30">SUM(E18:H18)</f>
        <v>0</v>
      </c>
      <c r="J18" s="156"/>
      <c r="K18" s="148"/>
      <c r="L18" s="148"/>
      <c r="M18" s="154"/>
      <c r="N18" s="152">
        <f aca="true" t="shared" si="1" ref="N18:N30">SUM(J18:M18)</f>
        <v>0</v>
      </c>
      <c r="O18" s="176"/>
      <c r="P18" s="163"/>
      <c r="Q18" s="163"/>
      <c r="R18" s="178"/>
      <c r="S18" s="152">
        <f aca="true" t="shared" si="2" ref="S18:S30">SUM(O18:R18)</f>
        <v>0</v>
      </c>
      <c r="T18" s="161">
        <f aca="true" t="shared" si="3" ref="T18:T30">N18+I18+S18</f>
        <v>0</v>
      </c>
      <c r="U18" s="150">
        <f aca="true" t="shared" si="4" ref="U18:U31">IF(T18&gt;0,(T18/$T$31),"")</f>
      </c>
      <c r="AU18" s="12"/>
    </row>
    <row r="19" spans="1:47" ht="15.75">
      <c r="A19" s="104">
        <f>'[1]Budget'!A12</f>
        <v>2</v>
      </c>
      <c r="B19" s="414" t="s">
        <v>174</v>
      </c>
      <c r="C19" s="415"/>
      <c r="D19" s="415"/>
      <c r="E19" s="149"/>
      <c r="F19" s="119">
        <v>59270</v>
      </c>
      <c r="G19" s="119"/>
      <c r="H19" s="174"/>
      <c r="I19" s="153">
        <f t="shared" si="0"/>
        <v>59270</v>
      </c>
      <c r="J19" s="157"/>
      <c r="K19" s="120">
        <v>50000</v>
      </c>
      <c r="L19" s="120"/>
      <c r="M19" s="155"/>
      <c r="N19" s="153">
        <f t="shared" si="1"/>
        <v>50000</v>
      </c>
      <c r="O19" s="157"/>
      <c r="P19" s="120">
        <v>50000</v>
      </c>
      <c r="Q19" s="120"/>
      <c r="R19" s="155"/>
      <c r="S19" s="153">
        <f t="shared" si="2"/>
        <v>50000</v>
      </c>
      <c r="T19" s="162">
        <f t="shared" si="3"/>
        <v>159270</v>
      </c>
      <c r="U19" s="151">
        <f t="shared" si="4"/>
        <v>0.17751518859943893</v>
      </c>
      <c r="AU19" s="12"/>
    </row>
    <row r="20" spans="1:47" ht="15.75">
      <c r="A20" s="104">
        <f>'[1]Budget'!A13</f>
        <v>3</v>
      </c>
      <c r="B20" s="414" t="s">
        <v>23</v>
      </c>
      <c r="C20" s="415"/>
      <c r="D20" s="415"/>
      <c r="E20" s="149"/>
      <c r="F20" s="119">
        <v>50702</v>
      </c>
      <c r="G20" s="119">
        <v>31990</v>
      </c>
      <c r="H20" s="174">
        <v>1656</v>
      </c>
      <c r="I20" s="153">
        <f t="shared" si="0"/>
        <v>84348</v>
      </c>
      <c r="J20" s="157">
        <v>18220</v>
      </c>
      <c r="K20" s="120">
        <v>43541</v>
      </c>
      <c r="L20" s="120">
        <v>13165</v>
      </c>
      <c r="M20" s="155">
        <v>2160</v>
      </c>
      <c r="N20" s="153">
        <f t="shared" si="1"/>
        <v>77086</v>
      </c>
      <c r="O20" s="157">
        <v>18220</v>
      </c>
      <c r="P20" s="120">
        <v>28771</v>
      </c>
      <c r="Q20" s="120">
        <v>5997</v>
      </c>
      <c r="R20" s="155"/>
      <c r="S20" s="153">
        <f t="shared" si="2"/>
        <v>52988</v>
      </c>
      <c r="T20" s="162">
        <f t="shared" si="3"/>
        <v>214422</v>
      </c>
      <c r="U20" s="151">
        <f t="shared" si="4"/>
        <v>0.2389851307205933</v>
      </c>
      <c r="AU20" s="12"/>
    </row>
    <row r="21" spans="1:47" ht="15.75">
      <c r="A21" s="104">
        <f>'[1]Budget'!A14</f>
        <v>4</v>
      </c>
      <c r="B21" s="414" t="s">
        <v>175</v>
      </c>
      <c r="C21" s="415"/>
      <c r="D21" s="415"/>
      <c r="E21" s="149"/>
      <c r="F21" s="119">
        <v>23900</v>
      </c>
      <c r="G21" s="119">
        <v>28512</v>
      </c>
      <c r="H21" s="174">
        <v>31250</v>
      </c>
      <c r="I21" s="153">
        <f t="shared" si="0"/>
        <v>83662</v>
      </c>
      <c r="J21" s="158"/>
      <c r="K21" s="120">
        <v>23900</v>
      </c>
      <c r="L21" s="120">
        <v>28512</v>
      </c>
      <c r="M21" s="155"/>
      <c r="N21" s="153">
        <f t="shared" si="1"/>
        <v>52412</v>
      </c>
      <c r="O21" s="157"/>
      <c r="P21" s="120">
        <v>23900</v>
      </c>
      <c r="Q21" s="120">
        <v>28512</v>
      </c>
      <c r="R21" s="155"/>
      <c r="S21" s="153">
        <f t="shared" si="2"/>
        <v>52412</v>
      </c>
      <c r="T21" s="162">
        <f t="shared" si="3"/>
        <v>188486</v>
      </c>
      <c r="U21" s="151">
        <f t="shared" si="4"/>
        <v>0.2100780300015938</v>
      </c>
      <c r="AU21" s="12"/>
    </row>
    <row r="22" spans="1:21" ht="15.75">
      <c r="A22" s="104">
        <f>'[1]Budget'!A15</f>
        <v>5</v>
      </c>
      <c r="B22" s="414" t="s">
        <v>176</v>
      </c>
      <c r="C22" s="415"/>
      <c r="D22" s="415"/>
      <c r="E22" s="149"/>
      <c r="F22" s="119"/>
      <c r="G22" s="119">
        <v>37000</v>
      </c>
      <c r="H22" s="174"/>
      <c r="I22" s="153">
        <f t="shared" si="0"/>
        <v>37000</v>
      </c>
      <c r="J22" s="157">
        <v>50766</v>
      </c>
      <c r="K22" s="120"/>
      <c r="L22" s="120">
        <v>37000</v>
      </c>
      <c r="M22" s="155"/>
      <c r="N22" s="153">
        <f t="shared" si="1"/>
        <v>87766</v>
      </c>
      <c r="O22" s="157">
        <v>50766</v>
      </c>
      <c r="P22" s="120"/>
      <c r="Q22" s="120">
        <v>37000</v>
      </c>
      <c r="R22" s="155"/>
      <c r="S22" s="153">
        <f t="shared" si="2"/>
        <v>87766</v>
      </c>
      <c r="T22" s="162">
        <f t="shared" si="3"/>
        <v>212532</v>
      </c>
      <c r="U22" s="151">
        <f t="shared" si="4"/>
        <v>0.23687862160743364</v>
      </c>
    </row>
    <row r="23" spans="1:21" ht="15.75">
      <c r="A23" s="104">
        <f>'[1]Budget'!A16</f>
        <v>6</v>
      </c>
      <c r="B23" s="408" t="s">
        <v>177</v>
      </c>
      <c r="C23" s="409"/>
      <c r="D23" s="409"/>
      <c r="E23" s="149"/>
      <c r="F23" s="119">
        <v>312</v>
      </c>
      <c r="G23" s="119">
        <v>1248</v>
      </c>
      <c r="H23" s="174"/>
      <c r="I23" s="153">
        <f t="shared" si="0"/>
        <v>1560</v>
      </c>
      <c r="J23" s="157">
        <v>312</v>
      </c>
      <c r="K23" s="120">
        <v>312</v>
      </c>
      <c r="L23" s="120">
        <v>936</v>
      </c>
      <c r="M23" s="155"/>
      <c r="N23" s="153">
        <f t="shared" si="1"/>
        <v>1560</v>
      </c>
      <c r="O23" s="157">
        <v>312</v>
      </c>
      <c r="P23" s="120">
        <v>312</v>
      </c>
      <c r="Q23" s="120">
        <v>624</v>
      </c>
      <c r="R23" s="155"/>
      <c r="S23" s="153">
        <f t="shared" si="2"/>
        <v>1248</v>
      </c>
      <c r="T23" s="162">
        <f t="shared" si="3"/>
        <v>4368</v>
      </c>
      <c r="U23" s="151">
        <f t="shared" si="4"/>
        <v>0.004868376617080111</v>
      </c>
    </row>
    <row r="24" spans="1:21" ht="15.75">
      <c r="A24" s="105">
        <v>7</v>
      </c>
      <c r="B24" s="408" t="s">
        <v>178</v>
      </c>
      <c r="C24" s="409"/>
      <c r="D24" s="409"/>
      <c r="E24" s="149"/>
      <c r="F24" s="119"/>
      <c r="G24" s="119"/>
      <c r="H24" s="174"/>
      <c r="I24" s="153">
        <f t="shared" si="0"/>
        <v>0</v>
      </c>
      <c r="J24" s="157">
        <v>8000</v>
      </c>
      <c r="K24" s="120"/>
      <c r="L24" s="120"/>
      <c r="M24" s="155"/>
      <c r="N24" s="153">
        <f t="shared" si="1"/>
        <v>8000</v>
      </c>
      <c r="O24" s="157">
        <v>8000</v>
      </c>
      <c r="P24" s="120"/>
      <c r="Q24" s="120"/>
      <c r="R24" s="155"/>
      <c r="S24" s="153">
        <f t="shared" si="2"/>
        <v>8000</v>
      </c>
      <c r="T24" s="162">
        <f t="shared" si="3"/>
        <v>16000</v>
      </c>
      <c r="U24" s="151">
        <f t="shared" si="4"/>
        <v>0.01783288138124583</v>
      </c>
    </row>
    <row r="25" spans="1:21" ht="15.75">
      <c r="A25" s="106">
        <v>8</v>
      </c>
      <c r="B25" s="408" t="s">
        <v>179</v>
      </c>
      <c r="C25" s="409"/>
      <c r="D25" s="409"/>
      <c r="E25" s="149"/>
      <c r="F25" s="119">
        <v>6200</v>
      </c>
      <c r="G25" s="119">
        <v>5602</v>
      </c>
      <c r="H25" s="174">
        <v>4200</v>
      </c>
      <c r="I25" s="153">
        <f t="shared" si="0"/>
        <v>16002</v>
      </c>
      <c r="J25" s="157">
        <v>14710</v>
      </c>
      <c r="K25" s="120">
        <v>3914</v>
      </c>
      <c r="L25" s="120">
        <v>4770</v>
      </c>
      <c r="M25" s="155">
        <v>602</v>
      </c>
      <c r="N25" s="153">
        <f t="shared" si="1"/>
        <v>23996</v>
      </c>
      <c r="O25" s="157">
        <v>2269</v>
      </c>
      <c r="P25" s="120">
        <v>3914</v>
      </c>
      <c r="Q25" s="120">
        <v>602</v>
      </c>
      <c r="R25" s="155">
        <v>602</v>
      </c>
      <c r="S25" s="153">
        <f t="shared" si="2"/>
        <v>7387</v>
      </c>
      <c r="T25" s="162">
        <f t="shared" si="3"/>
        <v>47385</v>
      </c>
      <c r="U25" s="151">
        <f t="shared" si="4"/>
        <v>0.05281319276564585</v>
      </c>
    </row>
    <row r="26" spans="1:21" ht="15.75">
      <c r="A26" s="106">
        <v>9</v>
      </c>
      <c r="B26" s="408" t="s">
        <v>180</v>
      </c>
      <c r="C26" s="409"/>
      <c r="D26" s="409"/>
      <c r="E26" s="149"/>
      <c r="F26" s="119">
        <v>650</v>
      </c>
      <c r="G26" s="119">
        <v>6512</v>
      </c>
      <c r="H26" s="174">
        <v>5650</v>
      </c>
      <c r="I26" s="153">
        <f t="shared" si="0"/>
        <v>12812</v>
      </c>
      <c r="J26" s="157">
        <v>1458</v>
      </c>
      <c r="K26" s="120">
        <v>1766</v>
      </c>
      <c r="L26" s="120">
        <v>962</v>
      </c>
      <c r="M26" s="155">
        <v>5650</v>
      </c>
      <c r="N26" s="153">
        <f t="shared" si="1"/>
        <v>9836</v>
      </c>
      <c r="O26" s="157">
        <v>3030</v>
      </c>
      <c r="P26" s="120">
        <v>1766</v>
      </c>
      <c r="Q26" s="120">
        <v>21662</v>
      </c>
      <c r="R26" s="155">
        <v>5650</v>
      </c>
      <c r="S26" s="153">
        <f t="shared" si="2"/>
        <v>32108</v>
      </c>
      <c r="T26" s="162">
        <f t="shared" si="3"/>
        <v>54756</v>
      </c>
      <c r="U26" s="151">
        <f t="shared" si="4"/>
        <v>0.061028578306968534</v>
      </c>
    </row>
    <row r="27" spans="1:42" ht="15.75">
      <c r="A27" s="106">
        <v>10</v>
      </c>
      <c r="B27" s="408" t="s">
        <v>181</v>
      </c>
      <c r="C27" s="409"/>
      <c r="D27" s="409"/>
      <c r="E27" s="149"/>
      <c r="F27" s="119"/>
      <c r="G27" s="119"/>
      <c r="H27" s="174"/>
      <c r="I27" s="153">
        <f t="shared" si="0"/>
        <v>0</v>
      </c>
      <c r="J27" s="157"/>
      <c r="K27" s="120"/>
      <c r="L27" s="120"/>
      <c r="M27" s="155"/>
      <c r="N27" s="153">
        <f t="shared" si="1"/>
        <v>0</v>
      </c>
      <c r="O27" s="157"/>
      <c r="P27" s="120"/>
      <c r="Q27" s="120"/>
      <c r="R27" s="155"/>
      <c r="S27" s="153">
        <f t="shared" si="2"/>
        <v>0</v>
      </c>
      <c r="T27" s="162">
        <f t="shared" si="3"/>
        <v>0</v>
      </c>
      <c r="U27" s="151">
        <f t="shared" si="4"/>
      </c>
      <c r="AP27" s="8"/>
    </row>
    <row r="28" spans="1:21" ht="15.75">
      <c r="A28" s="106">
        <v>11</v>
      </c>
      <c r="B28" s="408" t="s">
        <v>182</v>
      </c>
      <c r="C28" s="409"/>
      <c r="D28" s="409"/>
      <c r="E28" s="149"/>
      <c r="F28" s="119"/>
      <c r="G28" s="119"/>
      <c r="H28" s="174"/>
      <c r="I28" s="153">
        <f t="shared" si="0"/>
        <v>0</v>
      </c>
      <c r="J28" s="157"/>
      <c r="K28" s="120"/>
      <c r="L28" s="120"/>
      <c r="M28" s="155"/>
      <c r="N28" s="153">
        <f t="shared" si="1"/>
        <v>0</v>
      </c>
      <c r="O28" s="157"/>
      <c r="P28" s="120"/>
      <c r="Q28" s="120"/>
      <c r="R28" s="155"/>
      <c r="S28" s="153">
        <f t="shared" si="2"/>
        <v>0</v>
      </c>
      <c r="T28" s="162">
        <f t="shared" si="3"/>
        <v>0</v>
      </c>
      <c r="U28" s="151">
        <f t="shared" si="4"/>
      </c>
    </row>
    <row r="29" spans="1:21" ht="15.75">
      <c r="A29" s="106">
        <v>12</v>
      </c>
      <c r="B29" s="408" t="s">
        <v>183</v>
      </c>
      <c r="C29" s="409"/>
      <c r="D29" s="409"/>
      <c r="E29" s="149"/>
      <c r="F29" s="119"/>
      <c r="G29" s="119"/>
      <c r="H29" s="174"/>
      <c r="I29" s="153">
        <f t="shared" si="0"/>
        <v>0</v>
      </c>
      <c r="J29" s="157"/>
      <c r="K29" s="120"/>
      <c r="L29" s="120"/>
      <c r="M29" s="155"/>
      <c r="N29" s="153">
        <f t="shared" si="1"/>
        <v>0</v>
      </c>
      <c r="O29" s="157"/>
      <c r="P29" s="120"/>
      <c r="Q29" s="120"/>
      <c r="R29" s="155"/>
      <c r="S29" s="153">
        <f t="shared" si="2"/>
        <v>0</v>
      </c>
      <c r="T29" s="162">
        <f t="shared" si="3"/>
        <v>0</v>
      </c>
      <c r="U29" s="151">
        <f t="shared" si="4"/>
      </c>
    </row>
    <row r="30" spans="1:21" ht="16.5" thickBot="1">
      <c r="A30" s="107">
        <v>13</v>
      </c>
      <c r="B30" s="434" t="s">
        <v>184</v>
      </c>
      <c r="C30" s="435"/>
      <c r="D30" s="435"/>
      <c r="E30" s="167"/>
      <c r="F30" s="168"/>
      <c r="G30" s="168"/>
      <c r="H30" s="169"/>
      <c r="I30" s="171">
        <f t="shared" si="0"/>
        <v>0</v>
      </c>
      <c r="J30" s="175"/>
      <c r="K30" s="168"/>
      <c r="L30" s="168"/>
      <c r="M30" s="169"/>
      <c r="N30" s="171">
        <f t="shared" si="1"/>
        <v>0</v>
      </c>
      <c r="O30" s="177"/>
      <c r="P30" s="138"/>
      <c r="Q30" s="138"/>
      <c r="R30" s="179"/>
      <c r="S30" s="171">
        <f t="shared" si="2"/>
        <v>0</v>
      </c>
      <c r="T30" s="170">
        <f t="shared" si="3"/>
        <v>0</v>
      </c>
      <c r="U30" s="172">
        <f t="shared" si="4"/>
      </c>
    </row>
    <row r="31" spans="1:21" s="13" customFormat="1" ht="21" customHeight="1" thickBot="1">
      <c r="A31" s="432"/>
      <c r="B31" s="433"/>
      <c r="C31" s="433"/>
      <c r="D31" s="217" t="s">
        <v>185</v>
      </c>
      <c r="E31" s="193">
        <f>SUM(E18:E30)</f>
        <v>0</v>
      </c>
      <c r="F31" s="160">
        <f aca="true" t="shared" si="5" ref="F31:T31">SUM(F18:F30)</f>
        <v>141034</v>
      </c>
      <c r="G31" s="160">
        <f t="shared" si="5"/>
        <v>110864</v>
      </c>
      <c r="H31" s="203">
        <f t="shared" si="5"/>
        <v>42756</v>
      </c>
      <c r="I31" s="197">
        <f t="shared" si="5"/>
        <v>294654</v>
      </c>
      <c r="J31" s="193">
        <f t="shared" si="5"/>
        <v>93466</v>
      </c>
      <c r="K31" s="160">
        <f t="shared" si="5"/>
        <v>123433</v>
      </c>
      <c r="L31" s="160">
        <f t="shared" si="5"/>
        <v>85345</v>
      </c>
      <c r="M31" s="203">
        <f t="shared" si="5"/>
        <v>8412</v>
      </c>
      <c r="N31" s="197">
        <f t="shared" si="5"/>
        <v>310656</v>
      </c>
      <c r="O31" s="193">
        <f t="shared" si="5"/>
        <v>82597</v>
      </c>
      <c r="P31" s="160">
        <f t="shared" si="5"/>
        <v>108663</v>
      </c>
      <c r="Q31" s="160">
        <f t="shared" si="5"/>
        <v>94397</v>
      </c>
      <c r="R31" s="203">
        <f t="shared" si="5"/>
        <v>6252</v>
      </c>
      <c r="S31" s="197">
        <f t="shared" si="5"/>
        <v>291909</v>
      </c>
      <c r="T31" s="193">
        <f t="shared" si="5"/>
        <v>897219</v>
      </c>
      <c r="U31" s="180">
        <f t="shared" si="4"/>
        <v>1</v>
      </c>
    </row>
    <row r="32" spans="1:21" s="18" customFormat="1" ht="39.75" customHeight="1">
      <c r="A32" s="14"/>
      <c r="B32" s="15"/>
      <c r="C32" s="15"/>
      <c r="D32" s="139"/>
      <c r="E32" s="140">
        <f>IF(OR((E$47-E$31)&gt;0.51,(E$47-E$31)&lt;-0.51),"Check total with table B","")</f>
      </c>
      <c r="F32" s="140">
        <f aca="true" t="shared" si="6" ref="F32:T32">IF(OR((F$47-F$31)&gt;0.51,(F$47-F$31)&lt;-0.51),"Check total with table B","")</f>
      </c>
      <c r="G32" s="140" t="str">
        <f t="shared" si="6"/>
        <v>Check total with table B</v>
      </c>
      <c r="H32" s="140">
        <f t="shared" si="6"/>
      </c>
      <c r="I32" s="140" t="str">
        <f t="shared" si="6"/>
        <v>Check total with table B</v>
      </c>
      <c r="J32" s="140" t="str">
        <f t="shared" si="6"/>
        <v>Check total with table B</v>
      </c>
      <c r="K32" s="140">
        <f t="shared" si="6"/>
      </c>
      <c r="L32" s="140" t="str">
        <f t="shared" si="6"/>
        <v>Check total with table B</v>
      </c>
      <c r="M32" s="140">
        <f t="shared" si="6"/>
      </c>
      <c r="N32" s="140">
        <f t="shared" si="6"/>
      </c>
      <c r="O32" s="140" t="str">
        <f t="shared" si="6"/>
        <v>Check total with table B</v>
      </c>
      <c r="P32" s="140">
        <f t="shared" si="6"/>
      </c>
      <c r="Q32" s="140">
        <f t="shared" si="6"/>
      </c>
      <c r="R32" s="140">
        <f t="shared" si="6"/>
      </c>
      <c r="S32" s="140" t="str">
        <f t="shared" si="6"/>
        <v>Check total with table B</v>
      </c>
      <c r="T32" s="140">
        <f t="shared" si="6"/>
      </c>
      <c r="U32" s="17"/>
    </row>
    <row r="33" spans="1:47" s="97" customFormat="1" ht="15.75">
      <c r="A33" s="94" t="s">
        <v>186</v>
      </c>
      <c r="B33" s="95"/>
      <c r="C33" s="95"/>
      <c r="D33" s="96"/>
      <c r="E33" s="123"/>
      <c r="F33" s="123"/>
      <c r="G33" s="123"/>
      <c r="H33" s="123"/>
      <c r="I33" s="123"/>
      <c r="J33" s="123"/>
      <c r="K33" s="123"/>
      <c r="L33" s="123"/>
      <c r="M33" s="123"/>
      <c r="N33" s="123"/>
      <c r="O33" s="123"/>
      <c r="P33" s="123"/>
      <c r="Q33" s="123"/>
      <c r="R33" s="123"/>
      <c r="S33" s="123"/>
      <c r="T33" s="123"/>
      <c r="U33" s="123"/>
      <c r="AU33" s="98"/>
    </row>
    <row r="34" spans="5:21" ht="15.75" thickBot="1">
      <c r="E34" s="124"/>
      <c r="F34" s="124"/>
      <c r="G34" s="124"/>
      <c r="H34" s="124"/>
      <c r="I34" s="124"/>
      <c r="J34" s="124"/>
      <c r="K34" s="124"/>
      <c r="L34" s="124"/>
      <c r="M34" s="124"/>
      <c r="N34" s="124"/>
      <c r="O34" s="124"/>
      <c r="P34" s="124"/>
      <c r="Q34" s="124"/>
      <c r="R34" s="124"/>
      <c r="S34" s="124"/>
      <c r="T34" s="124"/>
      <c r="U34" s="131"/>
    </row>
    <row r="35" spans="1:21" ht="15.75">
      <c r="A35" s="404" t="s">
        <v>170</v>
      </c>
      <c r="B35" s="406" t="s">
        <v>187</v>
      </c>
      <c r="C35" s="461" t="s">
        <v>188</v>
      </c>
      <c r="D35" s="436" t="s">
        <v>40</v>
      </c>
      <c r="E35" s="410" t="str">
        <f>E16</f>
        <v>Year 3</v>
      </c>
      <c r="F35" s="411"/>
      <c r="G35" s="411"/>
      <c r="H35" s="411"/>
      <c r="I35" s="19" t="s">
        <v>172</v>
      </c>
      <c r="J35" s="411" t="str">
        <f>J16</f>
        <v>Year 4</v>
      </c>
      <c r="K35" s="411"/>
      <c r="L35" s="411"/>
      <c r="M35" s="411"/>
      <c r="N35" s="137" t="s">
        <v>172</v>
      </c>
      <c r="O35" s="401" t="str">
        <f>O16</f>
        <v>Year 5</v>
      </c>
      <c r="P35" s="402"/>
      <c r="Q35" s="402"/>
      <c r="R35" s="403"/>
      <c r="S35" s="428" t="str">
        <f>S16</f>
        <v>Year 5</v>
      </c>
      <c r="T35" s="19" t="str">
        <f>T16</f>
        <v>TOTAL</v>
      </c>
      <c r="U35" s="132"/>
    </row>
    <row r="36" spans="1:21" s="20" customFormat="1" ht="21" customHeight="1" thickBot="1">
      <c r="A36" s="405"/>
      <c r="B36" s="447"/>
      <c r="C36" s="447"/>
      <c r="D36" s="437"/>
      <c r="E36" s="135" t="str">
        <f>E17</f>
        <v>Q1</v>
      </c>
      <c r="F36" s="135" t="str">
        <f>F17</f>
        <v>Q2</v>
      </c>
      <c r="G36" s="135" t="str">
        <f>G17</f>
        <v>Q3</v>
      </c>
      <c r="H36" s="136" t="str">
        <f>H17</f>
        <v>Q4</v>
      </c>
      <c r="I36" s="144" t="str">
        <f>E35</f>
        <v>Year 3</v>
      </c>
      <c r="J36" s="135" t="str">
        <f>J17</f>
        <v>Q5</v>
      </c>
      <c r="K36" s="135" t="str">
        <f>K17</f>
        <v>Q6</v>
      </c>
      <c r="L36" s="135" t="str">
        <f>L17</f>
        <v>Q7</v>
      </c>
      <c r="M36" s="136" t="str">
        <f>M17</f>
        <v>Q8</v>
      </c>
      <c r="N36" s="181" t="str">
        <f>J35</f>
        <v>Year 4</v>
      </c>
      <c r="O36" s="182" t="str">
        <f>O17</f>
        <v>Q9</v>
      </c>
      <c r="P36" s="183" t="str">
        <f>P17</f>
        <v>Q10</v>
      </c>
      <c r="Q36" s="183" t="str">
        <f>Q17</f>
        <v>Q11</v>
      </c>
      <c r="R36" s="184" t="str">
        <f>R17</f>
        <v>Q12</v>
      </c>
      <c r="S36" s="429"/>
      <c r="T36" s="145" t="str">
        <f>T17</f>
        <v>Phase 2</v>
      </c>
      <c r="U36" s="132" t="str">
        <f>U17</f>
        <v>%</v>
      </c>
    </row>
    <row r="37" spans="1:42" s="108" customFormat="1" ht="28.5">
      <c r="A37" s="110"/>
      <c r="B37" s="113" t="s">
        <v>56</v>
      </c>
      <c r="C37" s="114" t="s">
        <v>0</v>
      </c>
      <c r="D37" s="141" t="s">
        <v>85</v>
      </c>
      <c r="E37" s="185"/>
      <c r="F37" s="148">
        <v>5994</v>
      </c>
      <c r="G37" s="148">
        <v>6054</v>
      </c>
      <c r="H37" s="154">
        <v>36504</v>
      </c>
      <c r="I37" s="194">
        <f aca="true" t="shared" si="7" ref="I37:I46">SUM(E37:H37)</f>
        <v>48552</v>
      </c>
      <c r="J37" s="156">
        <v>13851</v>
      </c>
      <c r="K37" s="148">
        <v>3312</v>
      </c>
      <c r="L37" s="148">
        <v>0</v>
      </c>
      <c r="M37" s="154">
        <v>2160</v>
      </c>
      <c r="N37" s="198">
        <f>SUM(J37:M37)</f>
        <v>19323</v>
      </c>
      <c r="O37" s="156">
        <v>2982</v>
      </c>
      <c r="P37" s="148">
        <v>3312</v>
      </c>
      <c r="Q37" s="148">
        <v>1656</v>
      </c>
      <c r="R37" s="186">
        <v>0</v>
      </c>
      <c r="S37" s="198">
        <f>SUM(O37:R37)</f>
        <v>7950</v>
      </c>
      <c r="T37" s="198">
        <f>I37+N37+S37</f>
        <v>75825</v>
      </c>
      <c r="U37" s="200">
        <f aca="true" t="shared" si="8" ref="U37:U47">IF(T37&gt;0,(T37/$T$31),"")</f>
        <v>0.0845111394208103</v>
      </c>
      <c r="AP37" s="109"/>
    </row>
    <row r="38" spans="1:42" s="108" customFormat="1" ht="15" customHeight="1">
      <c r="A38" s="111"/>
      <c r="B38" s="113" t="s">
        <v>56</v>
      </c>
      <c r="C38" s="114" t="s">
        <v>0</v>
      </c>
      <c r="D38" s="141" t="s">
        <v>76</v>
      </c>
      <c r="E38" s="187"/>
      <c r="F38" s="120">
        <v>21472</v>
      </c>
      <c r="G38" s="120">
        <v>38610</v>
      </c>
      <c r="H38" s="155">
        <v>5650</v>
      </c>
      <c r="I38" s="195">
        <f t="shared" si="7"/>
        <v>65732</v>
      </c>
      <c r="J38" s="157">
        <v>8883</v>
      </c>
      <c r="K38" s="120">
        <v>31822</v>
      </c>
      <c r="L38" s="120">
        <v>38610</v>
      </c>
      <c r="M38" s="155">
        <v>5650</v>
      </c>
      <c r="N38" s="199">
        <f aca="true" t="shared" si="9" ref="N38:N46">SUM(J38:M38)</f>
        <v>84965</v>
      </c>
      <c r="O38" s="157">
        <v>8883</v>
      </c>
      <c r="P38" s="120">
        <v>20362</v>
      </c>
      <c r="Q38" s="120">
        <v>29786</v>
      </c>
      <c r="R38" s="188">
        <v>5650</v>
      </c>
      <c r="S38" s="199">
        <f aca="true" t="shared" si="10" ref="S38:S46">SUM(O38:R38)</f>
        <v>64681</v>
      </c>
      <c r="T38" s="199">
        <f aca="true" t="shared" si="11" ref="T38:T46">I38+N38+S38</f>
        <v>215378</v>
      </c>
      <c r="U38" s="201">
        <f t="shared" si="8"/>
        <v>0.24005064538312273</v>
      </c>
      <c r="AP38" s="109"/>
    </row>
    <row r="39" spans="1:42" s="108" customFormat="1" ht="15" customHeight="1">
      <c r="A39" s="112"/>
      <c r="B39" s="113" t="s">
        <v>58</v>
      </c>
      <c r="C39" s="115" t="s">
        <v>1</v>
      </c>
      <c r="D39" s="141" t="s">
        <v>77</v>
      </c>
      <c r="E39" s="187"/>
      <c r="F39" s="120">
        <v>60869</v>
      </c>
      <c r="G39" s="120">
        <v>42133</v>
      </c>
      <c r="H39" s="155">
        <v>0</v>
      </c>
      <c r="I39" s="195">
        <f>SUM(E39:H39)</f>
        <v>103002</v>
      </c>
      <c r="J39" s="157">
        <v>59390</v>
      </c>
      <c r="K39" s="120">
        <v>63399</v>
      </c>
      <c r="L39" s="120">
        <v>37312</v>
      </c>
      <c r="M39" s="155">
        <v>0</v>
      </c>
      <c r="N39" s="199">
        <f>SUM(J39:M39)</f>
        <v>160101</v>
      </c>
      <c r="O39" s="157">
        <v>59390</v>
      </c>
      <c r="P39" s="120">
        <v>65690</v>
      </c>
      <c r="Q39" s="120">
        <v>37312</v>
      </c>
      <c r="R39" s="188">
        <v>0</v>
      </c>
      <c r="S39" s="199">
        <f>SUM(O39:R39)</f>
        <v>162392</v>
      </c>
      <c r="T39" s="199">
        <f>I39+N39+S39</f>
        <v>425495</v>
      </c>
      <c r="U39" s="201">
        <f t="shared" si="8"/>
        <v>0.4742376164570746</v>
      </c>
      <c r="AP39" s="109"/>
    </row>
    <row r="40" spans="1:42" s="108" customFormat="1" ht="28.5">
      <c r="A40" s="112"/>
      <c r="B40" s="113" t="s">
        <v>56</v>
      </c>
      <c r="C40" s="115" t="s">
        <v>2</v>
      </c>
      <c r="D40" s="141" t="s">
        <v>84</v>
      </c>
      <c r="E40" s="187"/>
      <c r="F40" s="120">
        <v>602</v>
      </c>
      <c r="G40" s="120">
        <v>602</v>
      </c>
      <c r="H40" s="155">
        <v>602</v>
      </c>
      <c r="I40" s="195">
        <f>SUM(E40:H40)</f>
        <v>1806</v>
      </c>
      <c r="J40" s="157">
        <v>11654</v>
      </c>
      <c r="K40" s="120">
        <v>602</v>
      </c>
      <c r="L40" s="120">
        <v>4770</v>
      </c>
      <c r="M40" s="155">
        <v>602</v>
      </c>
      <c r="N40" s="199">
        <f t="shared" si="9"/>
        <v>17628</v>
      </c>
      <c r="O40" s="157">
        <v>11654</v>
      </c>
      <c r="P40" s="120">
        <v>602</v>
      </c>
      <c r="Q40" s="120">
        <v>602</v>
      </c>
      <c r="R40" s="188">
        <v>602</v>
      </c>
      <c r="S40" s="199">
        <f t="shared" si="10"/>
        <v>13460</v>
      </c>
      <c r="T40" s="199">
        <f t="shared" si="11"/>
        <v>32894</v>
      </c>
      <c r="U40" s="201">
        <f t="shared" si="8"/>
        <v>0.036662175009668764</v>
      </c>
      <c r="AP40" s="109"/>
    </row>
    <row r="41" spans="1:42" s="108" customFormat="1" ht="28.5">
      <c r="A41" s="112"/>
      <c r="B41" s="113" t="s">
        <v>12</v>
      </c>
      <c r="C41" s="115" t="s">
        <v>2</v>
      </c>
      <c r="D41" s="141" t="s">
        <v>3</v>
      </c>
      <c r="E41" s="187"/>
      <c r="F41" s="120">
        <v>25952</v>
      </c>
      <c r="G41" s="120">
        <v>9653</v>
      </c>
      <c r="H41" s="155">
        <v>0</v>
      </c>
      <c r="I41" s="195">
        <v>35605</v>
      </c>
      <c r="J41" s="157">
        <v>0</v>
      </c>
      <c r="K41" s="120">
        <v>9682</v>
      </c>
      <c r="L41" s="120">
        <v>4341</v>
      </c>
      <c r="M41" s="155">
        <v>0</v>
      </c>
      <c r="N41" s="199">
        <f>SUM(J41:M41)</f>
        <v>14023</v>
      </c>
      <c r="O41" s="157">
        <v>0</v>
      </c>
      <c r="P41" s="120">
        <v>4081</v>
      </c>
      <c r="Q41" s="120">
        <v>4341</v>
      </c>
      <c r="R41" s="188">
        <v>0</v>
      </c>
      <c r="S41" s="199">
        <f>SUM(O41:R41)</f>
        <v>8422</v>
      </c>
      <c r="T41" s="199">
        <f>I41+N41+S41</f>
        <v>58050</v>
      </c>
      <c r="U41" s="201">
        <f t="shared" si="8"/>
        <v>0.06469992276133252</v>
      </c>
      <c r="AP41" s="109"/>
    </row>
    <row r="42" spans="1:42" s="108" customFormat="1" ht="28.5">
      <c r="A42" s="112"/>
      <c r="B42" s="113" t="s">
        <v>12</v>
      </c>
      <c r="C42" s="115" t="s">
        <v>2</v>
      </c>
      <c r="D42" s="141" t="s">
        <v>22</v>
      </c>
      <c r="E42" s="187"/>
      <c r="F42" s="120">
        <v>26145</v>
      </c>
      <c r="G42" s="120">
        <v>13500</v>
      </c>
      <c r="H42" s="155">
        <v>0</v>
      </c>
      <c r="I42" s="195">
        <f t="shared" si="7"/>
        <v>39645</v>
      </c>
      <c r="J42" s="157">
        <v>0</v>
      </c>
      <c r="K42" s="120">
        <v>14616</v>
      </c>
      <c r="L42" s="120">
        <v>0</v>
      </c>
      <c r="M42" s="155">
        <v>0</v>
      </c>
      <c r="N42" s="199">
        <f t="shared" si="9"/>
        <v>14616</v>
      </c>
      <c r="O42" s="157">
        <v>0</v>
      </c>
      <c r="P42" s="120">
        <v>14616</v>
      </c>
      <c r="Q42" s="120">
        <v>20700</v>
      </c>
      <c r="R42" s="188"/>
      <c r="S42" s="199">
        <f t="shared" si="10"/>
        <v>35316</v>
      </c>
      <c r="T42" s="199">
        <f t="shared" si="11"/>
        <v>89577</v>
      </c>
      <c r="U42" s="201">
        <f t="shared" si="8"/>
        <v>0.09983850096799109</v>
      </c>
      <c r="AP42" s="109"/>
    </row>
    <row r="43" spans="1:42" s="108" customFormat="1" ht="15.75">
      <c r="A43" s="112"/>
      <c r="B43" s="113" t="s">
        <v>189</v>
      </c>
      <c r="C43" s="115"/>
      <c r="D43" s="141" t="s">
        <v>190</v>
      </c>
      <c r="E43" s="187"/>
      <c r="F43" s="120"/>
      <c r="G43" s="120"/>
      <c r="H43" s="155"/>
      <c r="I43" s="195">
        <f>SUM(E43:H43)</f>
        <v>0</v>
      </c>
      <c r="J43" s="157"/>
      <c r="K43" s="120"/>
      <c r="L43" s="120"/>
      <c r="M43" s="155"/>
      <c r="N43" s="199">
        <f>SUM(J43:M43)</f>
        <v>0</v>
      </c>
      <c r="O43" s="157"/>
      <c r="P43" s="120"/>
      <c r="Q43" s="120"/>
      <c r="R43" s="188"/>
      <c r="S43" s="199">
        <f>SUM(O43:R43)</f>
        <v>0</v>
      </c>
      <c r="T43" s="199">
        <f>I43+N43+S43</f>
        <v>0</v>
      </c>
      <c r="U43" s="201">
        <f t="shared" si="8"/>
      </c>
      <c r="AP43" s="109"/>
    </row>
    <row r="44" spans="1:42" s="108" customFormat="1" ht="15.75">
      <c r="A44" s="112"/>
      <c r="B44" s="113" t="s">
        <v>189</v>
      </c>
      <c r="C44" s="115"/>
      <c r="D44" s="141" t="s">
        <v>190</v>
      </c>
      <c r="E44" s="187"/>
      <c r="F44" s="120"/>
      <c r="G44" s="120"/>
      <c r="H44" s="155"/>
      <c r="I44" s="195">
        <f t="shared" si="7"/>
        <v>0</v>
      </c>
      <c r="J44" s="157"/>
      <c r="K44" s="120"/>
      <c r="L44" s="120"/>
      <c r="M44" s="155"/>
      <c r="N44" s="199">
        <f t="shared" si="9"/>
        <v>0</v>
      </c>
      <c r="O44" s="157"/>
      <c r="P44" s="120"/>
      <c r="Q44" s="120"/>
      <c r="R44" s="188"/>
      <c r="S44" s="199">
        <f t="shared" si="10"/>
        <v>0</v>
      </c>
      <c r="T44" s="199">
        <f t="shared" si="11"/>
        <v>0</v>
      </c>
      <c r="U44" s="201">
        <f t="shared" si="8"/>
      </c>
      <c r="AP44" s="109"/>
    </row>
    <row r="45" spans="1:42" s="108" customFormat="1" ht="15.75">
      <c r="A45" s="112"/>
      <c r="B45" s="113" t="s">
        <v>189</v>
      </c>
      <c r="C45" s="115"/>
      <c r="D45" s="141" t="s">
        <v>190</v>
      </c>
      <c r="E45" s="187"/>
      <c r="F45" s="120"/>
      <c r="G45" s="120"/>
      <c r="H45" s="155"/>
      <c r="I45" s="195">
        <f t="shared" si="7"/>
        <v>0</v>
      </c>
      <c r="J45" s="157"/>
      <c r="K45" s="120"/>
      <c r="L45" s="120"/>
      <c r="M45" s="155"/>
      <c r="N45" s="199">
        <f t="shared" si="9"/>
        <v>0</v>
      </c>
      <c r="O45" s="157"/>
      <c r="P45" s="120"/>
      <c r="Q45" s="120"/>
      <c r="R45" s="188"/>
      <c r="S45" s="199">
        <f t="shared" si="10"/>
        <v>0</v>
      </c>
      <c r="T45" s="199">
        <f t="shared" si="11"/>
        <v>0</v>
      </c>
      <c r="U45" s="201">
        <f t="shared" si="8"/>
      </c>
      <c r="AP45" s="109"/>
    </row>
    <row r="46" spans="1:42" s="108" customFormat="1" ht="16.5" thickBot="1">
      <c r="A46" s="112"/>
      <c r="B46" s="113" t="s">
        <v>189</v>
      </c>
      <c r="C46" s="115"/>
      <c r="D46" s="141" t="s">
        <v>190</v>
      </c>
      <c r="E46" s="212"/>
      <c r="F46" s="138"/>
      <c r="G46" s="138"/>
      <c r="H46" s="179"/>
      <c r="I46" s="213">
        <f t="shared" si="7"/>
        <v>0</v>
      </c>
      <c r="J46" s="177"/>
      <c r="K46" s="138"/>
      <c r="L46" s="138"/>
      <c r="M46" s="179"/>
      <c r="N46" s="214">
        <f t="shared" si="9"/>
        <v>0</v>
      </c>
      <c r="O46" s="177"/>
      <c r="P46" s="138"/>
      <c r="Q46" s="138"/>
      <c r="R46" s="215"/>
      <c r="S46" s="214">
        <f t="shared" si="10"/>
        <v>0</v>
      </c>
      <c r="T46" s="214">
        <f t="shared" si="11"/>
        <v>0</v>
      </c>
      <c r="U46" s="202">
        <f t="shared" si="8"/>
      </c>
      <c r="AP46" s="109"/>
    </row>
    <row r="47" spans="1:42" s="13" customFormat="1" ht="21" customHeight="1" thickBot="1">
      <c r="A47" s="430" t="s">
        <v>185</v>
      </c>
      <c r="B47" s="431"/>
      <c r="C47" s="431"/>
      <c r="D47" s="431"/>
      <c r="E47" s="159">
        <f aca="true" t="shared" si="12" ref="E47:T47">SUM(E34:E46)</f>
        <v>0</v>
      </c>
      <c r="F47" s="160">
        <f t="shared" si="12"/>
        <v>141034</v>
      </c>
      <c r="G47" s="160">
        <f t="shared" si="12"/>
        <v>110552</v>
      </c>
      <c r="H47" s="203">
        <f t="shared" si="12"/>
        <v>42756</v>
      </c>
      <c r="I47" s="197">
        <f t="shared" si="12"/>
        <v>294342</v>
      </c>
      <c r="J47" s="193">
        <f t="shared" si="12"/>
        <v>93778</v>
      </c>
      <c r="K47" s="160">
        <f t="shared" si="12"/>
        <v>123433</v>
      </c>
      <c r="L47" s="160">
        <f t="shared" si="12"/>
        <v>85033</v>
      </c>
      <c r="M47" s="203">
        <f t="shared" si="12"/>
        <v>8412</v>
      </c>
      <c r="N47" s="197">
        <f t="shared" si="12"/>
        <v>310656</v>
      </c>
      <c r="O47" s="193">
        <f t="shared" si="12"/>
        <v>82909</v>
      </c>
      <c r="P47" s="160">
        <f t="shared" si="12"/>
        <v>108663</v>
      </c>
      <c r="Q47" s="160">
        <f t="shared" si="12"/>
        <v>94397</v>
      </c>
      <c r="R47" s="203">
        <f t="shared" si="12"/>
        <v>6252</v>
      </c>
      <c r="S47" s="197">
        <f t="shared" si="12"/>
        <v>292221</v>
      </c>
      <c r="T47" s="216">
        <f t="shared" si="12"/>
        <v>897219</v>
      </c>
      <c r="U47" s="180">
        <f t="shared" si="8"/>
        <v>1</v>
      </c>
      <c r="AP47" s="25"/>
    </row>
    <row r="48" spans="1:42" s="18" customFormat="1" ht="15.75">
      <c r="A48" s="438" t="s">
        <v>39</v>
      </c>
      <c r="B48" s="439"/>
      <c r="C48" s="439"/>
      <c r="D48" s="440"/>
      <c r="E48" s="140"/>
      <c r="F48" s="140"/>
      <c r="G48" s="140"/>
      <c r="H48" s="140"/>
      <c r="I48" s="140"/>
      <c r="J48" s="140"/>
      <c r="K48" s="140"/>
      <c r="L48" s="140"/>
      <c r="M48" s="140"/>
      <c r="N48" s="140"/>
      <c r="O48" s="140"/>
      <c r="P48" s="140"/>
      <c r="Q48" s="140"/>
      <c r="R48" s="140"/>
      <c r="S48" s="140"/>
      <c r="T48" s="140"/>
      <c r="U48" s="17"/>
      <c r="AP48" s="9"/>
    </row>
    <row r="49" spans="1:42" s="18" customFormat="1" ht="15">
      <c r="A49" s="441"/>
      <c r="B49" s="442"/>
      <c r="C49" s="442"/>
      <c r="D49" s="443"/>
      <c r="E49" s="26"/>
      <c r="F49" s="26"/>
      <c r="G49" s="26"/>
      <c r="H49" s="26"/>
      <c r="I49" s="26"/>
      <c r="J49" s="26"/>
      <c r="K49" s="26"/>
      <c r="L49" s="26"/>
      <c r="M49" s="26"/>
      <c r="N49" s="26"/>
      <c r="O49" s="26"/>
      <c r="P49" s="26"/>
      <c r="Q49" s="26"/>
      <c r="R49" s="26"/>
      <c r="S49" s="26"/>
      <c r="T49" s="26"/>
      <c r="U49" s="26"/>
      <c r="AP49" s="9"/>
    </row>
    <row r="50" spans="1:42" s="18" customFormat="1" ht="15">
      <c r="A50" s="444"/>
      <c r="B50" s="445"/>
      <c r="C50" s="445"/>
      <c r="D50" s="446"/>
      <c r="E50" s="26"/>
      <c r="F50" s="26"/>
      <c r="G50" s="26"/>
      <c r="H50" s="26"/>
      <c r="I50" s="26"/>
      <c r="J50" s="26"/>
      <c r="K50" s="26"/>
      <c r="L50" s="26"/>
      <c r="M50" s="26"/>
      <c r="N50" s="26"/>
      <c r="O50" s="26"/>
      <c r="P50" s="26"/>
      <c r="Q50" s="26"/>
      <c r="R50" s="26"/>
      <c r="S50" s="26"/>
      <c r="T50" s="26"/>
      <c r="U50" s="26"/>
      <c r="AP50" s="9"/>
    </row>
    <row r="51" spans="1:21" s="18" customFormat="1" ht="15">
      <c r="A51" s="220" t="s">
        <v>42</v>
      </c>
      <c r="B51" s="28"/>
      <c r="C51" s="28"/>
      <c r="D51" s="28"/>
      <c r="E51" s="26"/>
      <c r="F51" s="26"/>
      <c r="G51" s="26"/>
      <c r="H51" s="26"/>
      <c r="I51" s="26"/>
      <c r="J51" s="26"/>
      <c r="K51" s="26"/>
      <c r="L51" s="26"/>
      <c r="M51" s="26"/>
      <c r="N51" s="26"/>
      <c r="O51" s="26"/>
      <c r="P51" s="26"/>
      <c r="Q51" s="26"/>
      <c r="R51" s="26"/>
      <c r="S51" s="26"/>
      <c r="T51" s="26"/>
      <c r="U51" s="26"/>
    </row>
    <row r="52" spans="1:21" s="18" customFormat="1" ht="15">
      <c r="A52" s="27"/>
      <c r="B52" s="28"/>
      <c r="C52" s="28"/>
      <c r="D52" s="28"/>
      <c r="E52" s="26"/>
      <c r="F52" s="26"/>
      <c r="G52" s="26"/>
      <c r="H52" s="26"/>
      <c r="I52" s="26"/>
      <c r="J52" s="26"/>
      <c r="K52" s="26"/>
      <c r="L52" s="26"/>
      <c r="M52" s="26"/>
      <c r="N52" s="26"/>
      <c r="O52" s="26"/>
      <c r="P52" s="26"/>
      <c r="Q52" s="26"/>
      <c r="R52" s="26"/>
      <c r="S52" s="26"/>
      <c r="T52" s="26"/>
      <c r="U52" s="26"/>
    </row>
    <row r="53" spans="1:47" s="97" customFormat="1" ht="15.75">
      <c r="A53" s="94" t="s">
        <v>15</v>
      </c>
      <c r="B53" s="95"/>
      <c r="C53" s="95"/>
      <c r="D53" s="96"/>
      <c r="E53" s="123"/>
      <c r="F53" s="123"/>
      <c r="G53" s="123"/>
      <c r="H53" s="123"/>
      <c r="I53" s="123"/>
      <c r="J53" s="123"/>
      <c r="K53" s="123"/>
      <c r="L53" s="123"/>
      <c r="M53" s="123"/>
      <c r="N53" s="123"/>
      <c r="O53" s="123"/>
      <c r="P53" s="123"/>
      <c r="Q53" s="123"/>
      <c r="R53" s="123"/>
      <c r="S53" s="123"/>
      <c r="T53" s="123"/>
      <c r="U53" s="123"/>
      <c r="AU53" s="98"/>
    </row>
    <row r="54" spans="5:21" ht="15.75" thickBot="1">
      <c r="E54" s="124"/>
      <c r="F54" s="124"/>
      <c r="G54" s="124"/>
      <c r="H54" s="124"/>
      <c r="I54" s="124"/>
      <c r="J54" s="124"/>
      <c r="K54" s="124"/>
      <c r="L54" s="124"/>
      <c r="M54" s="124"/>
      <c r="N54" s="124"/>
      <c r="O54" s="124"/>
      <c r="P54" s="124"/>
      <c r="Q54" s="124"/>
      <c r="R54" s="124"/>
      <c r="S54" s="124"/>
      <c r="T54" s="124"/>
      <c r="U54" s="133"/>
    </row>
    <row r="55" spans="1:21" ht="15.75">
      <c r="A55" s="404" t="s">
        <v>170</v>
      </c>
      <c r="B55" s="406" t="s">
        <v>191</v>
      </c>
      <c r="C55" s="406" t="s">
        <v>192</v>
      </c>
      <c r="D55" s="436" t="s">
        <v>193</v>
      </c>
      <c r="E55" s="411" t="str">
        <f>E35</f>
        <v>Year 3</v>
      </c>
      <c r="F55" s="411"/>
      <c r="G55" s="411"/>
      <c r="H55" s="411"/>
      <c r="I55" s="19" t="s">
        <v>172</v>
      </c>
      <c r="J55" s="411" t="str">
        <f>J35</f>
        <v>Year 4</v>
      </c>
      <c r="K55" s="411"/>
      <c r="L55" s="411"/>
      <c r="M55" s="411"/>
      <c r="N55" s="137" t="s">
        <v>172</v>
      </c>
      <c r="O55" s="401" t="str">
        <f>O35</f>
        <v>Year 5</v>
      </c>
      <c r="P55" s="402"/>
      <c r="Q55" s="402"/>
      <c r="R55" s="403"/>
      <c r="S55" s="428" t="str">
        <f>S35</f>
        <v>Year 5</v>
      </c>
      <c r="T55" s="19" t="str">
        <f>T35</f>
        <v>TOTAL</v>
      </c>
      <c r="U55" s="130"/>
    </row>
    <row r="56" spans="1:21" s="20" customFormat="1" ht="21" customHeight="1" thickBot="1">
      <c r="A56" s="405"/>
      <c r="B56" s="407"/>
      <c r="C56" s="407"/>
      <c r="D56" s="437"/>
      <c r="E56" s="135" t="str">
        <f>E36</f>
        <v>Q1</v>
      </c>
      <c r="F56" s="135" t="str">
        <f>F36</f>
        <v>Q2</v>
      </c>
      <c r="G56" s="135" t="str">
        <f>G36</f>
        <v>Q3</v>
      </c>
      <c r="H56" s="136" t="str">
        <f>H36</f>
        <v>Q4</v>
      </c>
      <c r="I56" s="144" t="str">
        <f>E55</f>
        <v>Year 3</v>
      </c>
      <c r="J56" s="135" t="str">
        <f>J36</f>
        <v>Q5</v>
      </c>
      <c r="K56" s="135" t="str">
        <f>K36</f>
        <v>Q6</v>
      </c>
      <c r="L56" s="135" t="str">
        <f>L36</f>
        <v>Q7</v>
      </c>
      <c r="M56" s="136" t="str">
        <f>M36</f>
        <v>Q8</v>
      </c>
      <c r="N56" s="181" t="str">
        <f>J55</f>
        <v>Year 4</v>
      </c>
      <c r="O56" s="182" t="str">
        <f>O36</f>
        <v>Q9</v>
      </c>
      <c r="P56" s="183" t="str">
        <f>P36</f>
        <v>Q10</v>
      </c>
      <c r="Q56" s="183" t="str">
        <f>Q36</f>
        <v>Q11</v>
      </c>
      <c r="R56" s="184" t="str">
        <f>R36</f>
        <v>Q12</v>
      </c>
      <c r="S56" s="429"/>
      <c r="T56" s="145" t="str">
        <f>T36</f>
        <v>Phase 2</v>
      </c>
      <c r="U56" s="132" t="str">
        <f>U36</f>
        <v>%</v>
      </c>
    </row>
    <row r="57" spans="1:21" s="22" customFormat="1" ht="15.75">
      <c r="A57" s="21">
        <v>1</v>
      </c>
      <c r="B57" s="116" t="s">
        <v>161</v>
      </c>
      <c r="C57" s="116" t="s">
        <v>47</v>
      </c>
      <c r="D57" s="142" t="s">
        <v>111</v>
      </c>
      <c r="E57" s="185"/>
      <c r="F57" s="148">
        <v>141034</v>
      </c>
      <c r="G57" s="148">
        <v>110864</v>
      </c>
      <c r="H57" s="154">
        <v>42756</v>
      </c>
      <c r="I57" s="194">
        <f aca="true" t="shared" si="13" ref="I57:I64">SUM(E57:H57)</f>
        <v>294654</v>
      </c>
      <c r="J57" s="156">
        <v>93466</v>
      </c>
      <c r="K57" s="148">
        <v>123433</v>
      </c>
      <c r="L57" s="148">
        <v>85345</v>
      </c>
      <c r="M57" s="154">
        <v>8412</v>
      </c>
      <c r="N57" s="198">
        <f aca="true" t="shared" si="14" ref="N57:N64">SUM(J57:M57)</f>
        <v>310656</v>
      </c>
      <c r="O57" s="156">
        <v>82597</v>
      </c>
      <c r="P57" s="148">
        <v>108663</v>
      </c>
      <c r="Q57" s="148">
        <v>94397</v>
      </c>
      <c r="R57" s="154">
        <v>6252</v>
      </c>
      <c r="S57" s="198">
        <f aca="true" t="shared" si="15" ref="S57:S64">SUM(O57:R57)</f>
        <v>291909</v>
      </c>
      <c r="T57" s="207">
        <f aca="true" t="shared" si="16" ref="T57:T64">N57+I57+S57</f>
        <v>897219</v>
      </c>
      <c r="U57" s="200">
        <f aca="true" t="shared" si="17" ref="U57:U64">IF(T57&gt;0,(T57/$T$47),"")</f>
        <v>1</v>
      </c>
    </row>
    <row r="58" spans="1:42" s="22" customFormat="1" ht="15.75">
      <c r="A58" s="23">
        <v>2</v>
      </c>
      <c r="B58" s="117" t="s">
        <v>38</v>
      </c>
      <c r="C58" s="117"/>
      <c r="D58" s="143" t="s">
        <v>189</v>
      </c>
      <c r="E58" s="187"/>
      <c r="F58" s="120"/>
      <c r="G58" s="120"/>
      <c r="H58" s="155"/>
      <c r="I58" s="195">
        <f t="shared" si="13"/>
        <v>0</v>
      </c>
      <c r="J58" s="157"/>
      <c r="K58" s="120"/>
      <c r="L58" s="120"/>
      <c r="M58" s="155"/>
      <c r="N58" s="205">
        <f t="shared" si="14"/>
        <v>0</v>
      </c>
      <c r="O58" s="157"/>
      <c r="P58" s="120"/>
      <c r="Q58" s="120"/>
      <c r="R58" s="155"/>
      <c r="S58" s="205">
        <f t="shared" si="15"/>
        <v>0</v>
      </c>
      <c r="T58" s="208">
        <f t="shared" si="16"/>
        <v>0</v>
      </c>
      <c r="U58" s="201">
        <f t="shared" si="17"/>
      </c>
      <c r="AP58" s="29"/>
    </row>
    <row r="59" spans="1:42" s="22" customFormat="1" ht="16.5" customHeight="1">
      <c r="A59" s="23">
        <v>3</v>
      </c>
      <c r="B59" s="117" t="s">
        <v>38</v>
      </c>
      <c r="C59" s="117"/>
      <c r="D59" s="143" t="s">
        <v>189</v>
      </c>
      <c r="E59" s="187"/>
      <c r="F59" s="120"/>
      <c r="G59" s="120"/>
      <c r="H59" s="155"/>
      <c r="I59" s="195">
        <f>SUM(E59:H59)</f>
        <v>0</v>
      </c>
      <c r="J59" s="157"/>
      <c r="K59" s="120"/>
      <c r="L59" s="120"/>
      <c r="M59" s="155"/>
      <c r="N59" s="205">
        <f>SUM(J59:M59)</f>
        <v>0</v>
      </c>
      <c r="O59" s="157"/>
      <c r="P59" s="120"/>
      <c r="Q59" s="120"/>
      <c r="R59" s="155"/>
      <c r="S59" s="205">
        <f>SUM(O59:R59)</f>
        <v>0</v>
      </c>
      <c r="T59" s="208">
        <f>N59+I59+S59</f>
        <v>0</v>
      </c>
      <c r="U59" s="201">
        <f t="shared" si="17"/>
      </c>
      <c r="AP59" s="12"/>
    </row>
    <row r="60" spans="1:42" s="22" customFormat="1" ht="16.5" customHeight="1">
      <c r="A60" s="23">
        <v>3</v>
      </c>
      <c r="B60" s="117" t="s">
        <v>38</v>
      </c>
      <c r="C60" s="117"/>
      <c r="D60" s="143" t="s">
        <v>189</v>
      </c>
      <c r="E60" s="187"/>
      <c r="F60" s="120"/>
      <c r="G60" s="120"/>
      <c r="H60" s="155"/>
      <c r="I60" s="195">
        <f t="shared" si="13"/>
        <v>0</v>
      </c>
      <c r="J60" s="157"/>
      <c r="K60" s="120"/>
      <c r="L60" s="120"/>
      <c r="M60" s="155"/>
      <c r="N60" s="205">
        <f t="shared" si="14"/>
        <v>0</v>
      </c>
      <c r="O60" s="157"/>
      <c r="P60" s="120"/>
      <c r="Q60" s="120"/>
      <c r="R60" s="155"/>
      <c r="S60" s="205">
        <f t="shared" si="15"/>
        <v>0</v>
      </c>
      <c r="T60" s="208">
        <f t="shared" si="16"/>
        <v>0</v>
      </c>
      <c r="U60" s="201">
        <f t="shared" si="17"/>
      </c>
      <c r="AP60" s="12"/>
    </row>
    <row r="61" spans="1:42" s="22" customFormat="1" ht="15.75">
      <c r="A61" s="24">
        <v>4</v>
      </c>
      <c r="B61" s="117" t="s">
        <v>38</v>
      </c>
      <c r="C61" s="118"/>
      <c r="D61" s="143" t="s">
        <v>189</v>
      </c>
      <c r="E61" s="187"/>
      <c r="F61" s="120"/>
      <c r="G61" s="120"/>
      <c r="H61" s="155"/>
      <c r="I61" s="195">
        <f t="shared" si="13"/>
        <v>0</v>
      </c>
      <c r="J61" s="157"/>
      <c r="K61" s="120"/>
      <c r="L61" s="120"/>
      <c r="M61" s="155"/>
      <c r="N61" s="205">
        <f t="shared" si="14"/>
        <v>0</v>
      </c>
      <c r="O61" s="157"/>
      <c r="P61" s="120"/>
      <c r="Q61" s="120"/>
      <c r="R61" s="155"/>
      <c r="S61" s="205">
        <f t="shared" si="15"/>
        <v>0</v>
      </c>
      <c r="T61" s="208">
        <f t="shared" si="16"/>
        <v>0</v>
      </c>
      <c r="U61" s="201">
        <f t="shared" si="17"/>
      </c>
      <c r="AP61" s="12"/>
    </row>
    <row r="62" spans="1:42" s="22" customFormat="1" ht="15.75">
      <c r="A62" s="23">
        <v>5</v>
      </c>
      <c r="B62" s="117" t="s">
        <v>38</v>
      </c>
      <c r="C62" s="117"/>
      <c r="D62" s="143" t="s">
        <v>189</v>
      </c>
      <c r="E62" s="187"/>
      <c r="F62" s="120"/>
      <c r="G62" s="120"/>
      <c r="H62" s="155"/>
      <c r="I62" s="195">
        <f t="shared" si="13"/>
        <v>0</v>
      </c>
      <c r="J62" s="157"/>
      <c r="K62" s="120"/>
      <c r="L62" s="120"/>
      <c r="M62" s="155"/>
      <c r="N62" s="205">
        <f t="shared" si="14"/>
        <v>0</v>
      </c>
      <c r="O62" s="157"/>
      <c r="P62" s="120"/>
      <c r="Q62" s="120"/>
      <c r="R62" s="155"/>
      <c r="S62" s="205">
        <f t="shared" si="15"/>
        <v>0</v>
      </c>
      <c r="T62" s="208">
        <f t="shared" si="16"/>
        <v>0</v>
      </c>
      <c r="U62" s="201">
        <f t="shared" si="17"/>
      </c>
      <c r="AP62" s="29"/>
    </row>
    <row r="63" spans="1:42" s="22" customFormat="1" ht="16.5" customHeight="1">
      <c r="A63" s="23">
        <v>6</v>
      </c>
      <c r="B63" s="117" t="s">
        <v>38</v>
      </c>
      <c r="C63" s="117"/>
      <c r="D63" s="143" t="s">
        <v>189</v>
      </c>
      <c r="E63" s="187"/>
      <c r="F63" s="120"/>
      <c r="G63" s="120"/>
      <c r="H63" s="155"/>
      <c r="I63" s="195">
        <f t="shared" si="13"/>
        <v>0</v>
      </c>
      <c r="J63" s="157"/>
      <c r="K63" s="120"/>
      <c r="L63" s="120"/>
      <c r="M63" s="155"/>
      <c r="N63" s="205">
        <f t="shared" si="14"/>
        <v>0</v>
      </c>
      <c r="O63" s="157"/>
      <c r="P63" s="120"/>
      <c r="Q63" s="120"/>
      <c r="R63" s="155"/>
      <c r="S63" s="205">
        <f t="shared" si="15"/>
        <v>0</v>
      </c>
      <c r="T63" s="208">
        <f t="shared" si="16"/>
        <v>0</v>
      </c>
      <c r="U63" s="201">
        <f t="shared" si="17"/>
      </c>
      <c r="AP63" s="12"/>
    </row>
    <row r="64" spans="1:42" s="22" customFormat="1" ht="16.5" thickBot="1">
      <c r="A64" s="24">
        <v>7</v>
      </c>
      <c r="B64" s="118" t="s">
        <v>38</v>
      </c>
      <c r="C64" s="118"/>
      <c r="D64" s="143" t="s">
        <v>189</v>
      </c>
      <c r="E64" s="189"/>
      <c r="F64" s="190"/>
      <c r="G64" s="190"/>
      <c r="H64" s="191"/>
      <c r="I64" s="196">
        <f t="shared" si="13"/>
        <v>0</v>
      </c>
      <c r="J64" s="192"/>
      <c r="K64" s="190"/>
      <c r="L64" s="190"/>
      <c r="M64" s="191"/>
      <c r="N64" s="206">
        <f t="shared" si="14"/>
        <v>0</v>
      </c>
      <c r="O64" s="192"/>
      <c r="P64" s="190"/>
      <c r="Q64" s="190"/>
      <c r="R64" s="191"/>
      <c r="S64" s="206">
        <f t="shared" si="15"/>
        <v>0</v>
      </c>
      <c r="T64" s="209">
        <f t="shared" si="16"/>
        <v>0</v>
      </c>
      <c r="U64" s="202">
        <f t="shared" si="17"/>
      </c>
      <c r="AP64" s="12"/>
    </row>
    <row r="65" spans="1:42" s="13" customFormat="1" ht="21" customHeight="1" thickBot="1">
      <c r="A65" s="218"/>
      <c r="B65" s="219"/>
      <c r="C65" s="219"/>
      <c r="D65" s="217" t="s">
        <v>185</v>
      </c>
      <c r="E65" s="204">
        <f>SUM(E57:E64)</f>
        <v>0</v>
      </c>
      <c r="F65" s="204">
        <f aca="true" t="shared" si="18" ref="F65:T65">SUM(F57:F64)</f>
        <v>141034</v>
      </c>
      <c r="G65" s="204">
        <f t="shared" si="18"/>
        <v>110864</v>
      </c>
      <c r="H65" s="204">
        <f t="shared" si="18"/>
        <v>42756</v>
      </c>
      <c r="I65" s="204">
        <f t="shared" si="18"/>
        <v>294654</v>
      </c>
      <c r="J65" s="204">
        <f t="shared" si="18"/>
        <v>93466</v>
      </c>
      <c r="K65" s="204">
        <f t="shared" si="18"/>
        <v>123433</v>
      </c>
      <c r="L65" s="204">
        <f t="shared" si="18"/>
        <v>85345</v>
      </c>
      <c r="M65" s="204">
        <f t="shared" si="18"/>
        <v>8412</v>
      </c>
      <c r="N65" s="204">
        <f t="shared" si="18"/>
        <v>310656</v>
      </c>
      <c r="O65" s="204">
        <f t="shared" si="18"/>
        <v>82597</v>
      </c>
      <c r="P65" s="204">
        <f t="shared" si="18"/>
        <v>108663</v>
      </c>
      <c r="Q65" s="204">
        <f t="shared" si="18"/>
        <v>94397</v>
      </c>
      <c r="R65" s="204">
        <f t="shared" si="18"/>
        <v>6252</v>
      </c>
      <c r="S65" s="204">
        <f t="shared" si="18"/>
        <v>291909</v>
      </c>
      <c r="T65" s="210">
        <f t="shared" si="18"/>
        <v>897219</v>
      </c>
      <c r="U65" s="211">
        <f>IF(T65&gt;0,(T65/$T$65),"")</f>
        <v>1</v>
      </c>
      <c r="AP65" s="12"/>
    </row>
    <row r="66" spans="1:42" s="18" customFormat="1" ht="31.5" customHeight="1">
      <c r="A66" s="392" t="s">
        <v>39</v>
      </c>
      <c r="B66" s="393"/>
      <c r="C66" s="393"/>
      <c r="D66" s="394"/>
      <c r="E66" s="140"/>
      <c r="F66" s="140"/>
      <c r="G66" s="140"/>
      <c r="H66" s="140"/>
      <c r="I66" s="140"/>
      <c r="J66" s="140"/>
      <c r="K66" s="140"/>
      <c r="L66" s="140"/>
      <c r="M66" s="140"/>
      <c r="N66" s="140"/>
      <c r="O66" s="140"/>
      <c r="P66" s="140"/>
      <c r="Q66" s="140"/>
      <c r="R66" s="140"/>
      <c r="S66" s="140"/>
      <c r="T66" s="140"/>
      <c r="U66" s="26"/>
      <c r="AP66" s="12"/>
    </row>
    <row r="67" spans="1:42" s="18" customFormat="1" ht="15">
      <c r="A67" s="395"/>
      <c r="B67" s="396"/>
      <c r="C67" s="396"/>
      <c r="D67" s="397"/>
      <c r="E67" s="26"/>
      <c r="F67" s="26"/>
      <c r="G67" s="26"/>
      <c r="H67" s="26"/>
      <c r="I67" s="26"/>
      <c r="J67" s="26"/>
      <c r="K67" s="26"/>
      <c r="L67" s="26"/>
      <c r="M67" s="26"/>
      <c r="N67" s="26"/>
      <c r="O67" s="26"/>
      <c r="P67" s="26"/>
      <c r="Q67" s="26"/>
      <c r="R67" s="26"/>
      <c r="S67" s="26"/>
      <c r="T67" s="26"/>
      <c r="U67" s="26"/>
      <c r="AP67" s="12"/>
    </row>
    <row r="68" spans="1:42" s="18" customFormat="1" ht="15">
      <c r="A68" s="10" t="s">
        <v>16</v>
      </c>
      <c r="B68" s="15"/>
      <c r="C68" s="15"/>
      <c r="D68" s="16"/>
      <c r="E68" s="26"/>
      <c r="F68" s="26"/>
      <c r="G68" s="26"/>
      <c r="H68" s="26"/>
      <c r="I68" s="26"/>
      <c r="J68" s="26"/>
      <c r="K68" s="26"/>
      <c r="L68" s="26"/>
      <c r="M68" s="26"/>
      <c r="N68" s="26"/>
      <c r="O68" s="26"/>
      <c r="P68" s="26"/>
      <c r="Q68" s="26"/>
      <c r="R68" s="26"/>
      <c r="S68" s="26"/>
      <c r="T68" s="26"/>
      <c r="U68" s="26"/>
      <c r="AP68" s="12"/>
    </row>
    <row r="69" spans="2:42" ht="15">
      <c r="B69" s="10"/>
      <c r="C69" s="10"/>
      <c r="D69" s="10"/>
      <c r="E69" s="121"/>
      <c r="F69" s="121"/>
      <c r="G69" s="121"/>
      <c r="H69" s="121"/>
      <c r="AP69" s="30"/>
    </row>
    <row r="70" spans="1:8" ht="15">
      <c r="A70" s="31"/>
      <c r="B70" s="3"/>
      <c r="C70" s="32"/>
      <c r="D70" s="3"/>
      <c r="E70" s="121"/>
      <c r="F70" s="121"/>
      <c r="G70" s="121"/>
      <c r="H70" s="121"/>
    </row>
    <row r="71" spans="1:2" ht="15.75">
      <c r="A71" s="33"/>
      <c r="B71" s="2"/>
    </row>
    <row r="72" spans="2:21" ht="15">
      <c r="B72" s="2"/>
      <c r="E72" s="34"/>
      <c r="F72" s="34"/>
      <c r="G72" s="34"/>
      <c r="H72" s="34"/>
      <c r="I72" s="34"/>
      <c r="J72" s="34"/>
      <c r="K72" s="34"/>
      <c r="L72" s="34"/>
      <c r="M72" s="34"/>
      <c r="N72" s="34"/>
      <c r="O72" s="34"/>
      <c r="P72" s="34"/>
      <c r="Q72" s="34"/>
      <c r="R72" s="34"/>
      <c r="S72" s="34"/>
      <c r="T72" s="34"/>
      <c r="U72" s="34"/>
    </row>
    <row r="73" spans="2:21" ht="15">
      <c r="B73" s="2"/>
      <c r="E73" s="34"/>
      <c r="F73" s="34"/>
      <c r="G73" s="34"/>
      <c r="H73" s="34"/>
      <c r="I73" s="34"/>
      <c r="J73" s="34"/>
      <c r="K73" s="34"/>
      <c r="L73" s="34"/>
      <c r="M73" s="34"/>
      <c r="N73" s="34"/>
      <c r="O73" s="34"/>
      <c r="P73" s="34"/>
      <c r="Q73" s="34"/>
      <c r="R73" s="34"/>
      <c r="S73" s="34"/>
      <c r="T73" s="34"/>
      <c r="U73" s="34"/>
    </row>
    <row r="74" spans="2:21" ht="15">
      <c r="B74" s="2"/>
      <c r="E74" s="34"/>
      <c r="F74" s="34"/>
      <c r="G74" s="34"/>
      <c r="H74" s="34"/>
      <c r="I74" s="34"/>
      <c r="J74" s="34"/>
      <c r="K74" s="34"/>
      <c r="L74" s="34"/>
      <c r="M74" s="34"/>
      <c r="N74" s="34"/>
      <c r="O74" s="34"/>
      <c r="P74" s="34"/>
      <c r="Q74" s="34"/>
      <c r="R74" s="34"/>
      <c r="S74" s="34"/>
      <c r="T74" s="34"/>
      <c r="U74" s="34"/>
    </row>
    <row r="75" spans="2:42" ht="15">
      <c r="B75" s="2"/>
      <c r="J75" s="134"/>
      <c r="K75" s="134"/>
      <c r="L75" s="134"/>
      <c r="M75" s="134"/>
      <c r="N75" s="34"/>
      <c r="O75" s="34"/>
      <c r="P75" s="34"/>
      <c r="Q75" s="34"/>
      <c r="R75" s="34"/>
      <c r="S75" s="34"/>
      <c r="T75" s="34"/>
      <c r="U75" s="34"/>
      <c r="AP75" s="29"/>
    </row>
    <row r="76" spans="1:42" ht="15">
      <c r="A76" s="35"/>
      <c r="B76" s="2"/>
      <c r="J76" s="134"/>
      <c r="K76" s="134"/>
      <c r="L76" s="134"/>
      <c r="M76" s="134"/>
      <c r="N76" s="34"/>
      <c r="O76" s="34"/>
      <c r="P76" s="34"/>
      <c r="Q76" s="34"/>
      <c r="R76" s="34"/>
      <c r="S76" s="34"/>
      <c r="T76" s="34"/>
      <c r="U76" s="34"/>
      <c r="AP76" s="29"/>
    </row>
    <row r="77" spans="1:42" ht="15">
      <c r="A77" s="35"/>
      <c r="B77" s="2"/>
      <c r="J77" s="134"/>
      <c r="K77" s="134"/>
      <c r="L77" s="134"/>
      <c r="M77" s="134"/>
      <c r="N77" s="34"/>
      <c r="O77" s="34"/>
      <c r="P77" s="34"/>
      <c r="Q77" s="34"/>
      <c r="R77" s="34"/>
      <c r="S77" s="34"/>
      <c r="T77" s="34"/>
      <c r="U77" s="34"/>
      <c r="AP77" s="29"/>
    </row>
    <row r="78" ht="15">
      <c r="AP78" s="12"/>
    </row>
    <row r="79" ht="15">
      <c r="AP79" s="12"/>
    </row>
    <row r="80" ht="15">
      <c r="AP80" s="12"/>
    </row>
    <row r="81" ht="15">
      <c r="AP81" s="12"/>
    </row>
    <row r="82" ht="15">
      <c r="AP82" s="12"/>
    </row>
    <row r="83" ht="15">
      <c r="AP83" s="12"/>
    </row>
    <row r="84" ht="15">
      <c r="AP84" s="12"/>
    </row>
    <row r="85" ht="15">
      <c r="AP85" s="12"/>
    </row>
    <row r="86" ht="15">
      <c r="AP86" s="12"/>
    </row>
    <row r="87" ht="15">
      <c r="AP87" s="12"/>
    </row>
    <row r="88" ht="15">
      <c r="AP88" s="12"/>
    </row>
    <row r="89" ht="15">
      <c r="AP89" s="12"/>
    </row>
    <row r="90" ht="15">
      <c r="AP90" s="12"/>
    </row>
    <row r="91" ht="15">
      <c r="AP91" s="12"/>
    </row>
    <row r="92" ht="15">
      <c r="AP92" s="12"/>
    </row>
    <row r="93" ht="15">
      <c r="AP93" s="12"/>
    </row>
    <row r="94" ht="15">
      <c r="AP94" s="12"/>
    </row>
    <row r="95" ht="15">
      <c r="AP95" s="12"/>
    </row>
    <row r="96" ht="15">
      <c r="AP96" s="12"/>
    </row>
    <row r="97" ht="15">
      <c r="AP97" s="12"/>
    </row>
    <row r="98" ht="15">
      <c r="AP98" s="12"/>
    </row>
    <row r="99" ht="15">
      <c r="AP99" s="12"/>
    </row>
    <row r="100" ht="15">
      <c r="AP100" s="12"/>
    </row>
    <row r="101" ht="15">
      <c r="AP101" s="12"/>
    </row>
    <row r="102" ht="15">
      <c r="AP102" s="12"/>
    </row>
    <row r="103" ht="15">
      <c r="AP103" s="12"/>
    </row>
    <row r="104" ht="15">
      <c r="AP104" s="12"/>
    </row>
    <row r="105" ht="15">
      <c r="AP105" s="12"/>
    </row>
    <row r="106" ht="15">
      <c r="AP106" s="12"/>
    </row>
    <row r="107" ht="15">
      <c r="AP107" s="12"/>
    </row>
    <row r="108" ht="15">
      <c r="AP108" s="12"/>
    </row>
    <row r="109" ht="15">
      <c r="AP109" s="12"/>
    </row>
    <row r="110" ht="15">
      <c r="AP110" s="12"/>
    </row>
    <row r="111" ht="15">
      <c r="AP111" s="12"/>
    </row>
    <row r="112" ht="15">
      <c r="AP112" s="12"/>
    </row>
    <row r="113" ht="15">
      <c r="AP113" s="12"/>
    </row>
    <row r="114" ht="15">
      <c r="AP114" s="12"/>
    </row>
    <row r="115" ht="15">
      <c r="AP115" s="12"/>
    </row>
    <row r="116" ht="15">
      <c r="AP116" s="12"/>
    </row>
    <row r="117" ht="15">
      <c r="AP117" s="12"/>
    </row>
    <row r="118" ht="15">
      <c r="AP118" s="12"/>
    </row>
    <row r="119" ht="15">
      <c r="AP119" s="12"/>
    </row>
    <row r="120" ht="15">
      <c r="AP120" s="12"/>
    </row>
    <row r="121" ht="15">
      <c r="AP121" s="12"/>
    </row>
    <row r="122" ht="15">
      <c r="AP122" s="12"/>
    </row>
    <row r="123" ht="15">
      <c r="AP123" s="12"/>
    </row>
    <row r="124" ht="15">
      <c r="AP124" s="12"/>
    </row>
    <row r="125" ht="15">
      <c r="AP125" s="12"/>
    </row>
    <row r="126" ht="15">
      <c r="AP126" s="12"/>
    </row>
    <row r="127" ht="15">
      <c r="AP127" s="12"/>
    </row>
    <row r="128" ht="15">
      <c r="AP128" s="12"/>
    </row>
    <row r="129" ht="15">
      <c r="AP129" s="12"/>
    </row>
    <row r="130" ht="15">
      <c r="AP130" s="12"/>
    </row>
    <row r="131" ht="15">
      <c r="AP131" s="12"/>
    </row>
    <row r="132" ht="15">
      <c r="AP132" s="12"/>
    </row>
    <row r="133" ht="15">
      <c r="AP133" s="12"/>
    </row>
    <row r="134" ht="15">
      <c r="AP134" s="12"/>
    </row>
    <row r="135" ht="15">
      <c r="AP135" s="12"/>
    </row>
    <row r="136" ht="15">
      <c r="AP136" s="12"/>
    </row>
    <row r="137" ht="15">
      <c r="AP137" s="12"/>
    </row>
    <row r="138" ht="15">
      <c r="AP138" s="12"/>
    </row>
    <row r="139" ht="15">
      <c r="AP139" s="12"/>
    </row>
    <row r="140" ht="15">
      <c r="AP140" s="12"/>
    </row>
    <row r="141" ht="15">
      <c r="AP141" s="12"/>
    </row>
    <row r="142" ht="15">
      <c r="AP142" s="12"/>
    </row>
    <row r="143" ht="15">
      <c r="AP143" s="12"/>
    </row>
    <row r="144" ht="15">
      <c r="AP144" s="12"/>
    </row>
    <row r="145" ht="15">
      <c r="AP145" s="12"/>
    </row>
    <row r="146" ht="15">
      <c r="AP146" s="12"/>
    </row>
    <row r="147" ht="15">
      <c r="AP147" s="12"/>
    </row>
  </sheetData>
  <sheetProtection password="CC3C" sheet="1" formatCells="0" formatColumns="0" formatRows="0" insertRows="0" insertHyperlinks="0" deleteRows="0" pivotTables="0"/>
  <mergeCells count="58">
    <mergeCell ref="S35:S36"/>
    <mergeCell ref="B25:D25"/>
    <mergeCell ref="B24:D24"/>
    <mergeCell ref="B21:D21"/>
    <mergeCell ref="B26:D26"/>
    <mergeCell ref="B27:D27"/>
    <mergeCell ref="B23:D23"/>
    <mergeCell ref="C35:C36"/>
    <mergeCell ref="B18:D18"/>
    <mergeCell ref="B19:D19"/>
    <mergeCell ref="A9:B9"/>
    <mergeCell ref="C7:D7"/>
    <mergeCell ref="B16:D17"/>
    <mergeCell ref="E9:S9"/>
    <mergeCell ref="S16:S17"/>
    <mergeCell ref="A11:D11"/>
    <mergeCell ref="C9:D9"/>
    <mergeCell ref="E16:H16"/>
    <mergeCell ref="C6:D6"/>
    <mergeCell ref="A7:B7"/>
    <mergeCell ref="E1:I1"/>
    <mergeCell ref="C55:C56"/>
    <mergeCell ref="D55:D56"/>
    <mergeCell ref="E55:H55"/>
    <mergeCell ref="C4:D4"/>
    <mergeCell ref="B22:D22"/>
    <mergeCell ref="A12:D12"/>
    <mergeCell ref="A16:A17"/>
    <mergeCell ref="A4:B4"/>
    <mergeCell ref="S55:S56"/>
    <mergeCell ref="A47:D47"/>
    <mergeCell ref="A31:C31"/>
    <mergeCell ref="B30:D30"/>
    <mergeCell ref="D35:D36"/>
    <mergeCell ref="J55:M55"/>
    <mergeCell ref="A48:D50"/>
    <mergeCell ref="A35:A36"/>
    <mergeCell ref="B35:B36"/>
    <mergeCell ref="A1:D1"/>
    <mergeCell ref="B29:D29"/>
    <mergeCell ref="B20:D20"/>
    <mergeCell ref="A2:C2"/>
    <mergeCell ref="A3:B3"/>
    <mergeCell ref="A8:B8"/>
    <mergeCell ref="C8:D8"/>
    <mergeCell ref="A6:B6"/>
    <mergeCell ref="A5:B5"/>
    <mergeCell ref="C5:D5"/>
    <mergeCell ref="A66:D67"/>
    <mergeCell ref="O16:R16"/>
    <mergeCell ref="O35:R35"/>
    <mergeCell ref="O55:R55"/>
    <mergeCell ref="A55:A56"/>
    <mergeCell ref="B55:B56"/>
    <mergeCell ref="B28:D28"/>
    <mergeCell ref="E35:H35"/>
    <mergeCell ref="J16:M16"/>
    <mergeCell ref="J35:M35"/>
  </mergeCells>
  <conditionalFormatting sqref="E65:T65">
    <cfRule type="expression" priority="4" dxfId="0" stopIfTrue="1">
      <formula>(E$65-E$31)&gt;=0.99</formula>
    </cfRule>
    <cfRule type="expression" priority="5" dxfId="0" stopIfTrue="1">
      <formula>(E$65-E$31)&lt;=-0.99</formula>
    </cfRule>
  </conditionalFormatting>
  <conditionalFormatting sqref="F31:T31">
    <cfRule type="expression" priority="6" dxfId="0" stopIfTrue="1">
      <formula>(F31-F$47)&gt;=0.51</formula>
    </cfRule>
    <cfRule type="expression" priority="7" dxfId="0" stopIfTrue="1">
      <formula>(F$47-F31)&gt;0.51</formula>
    </cfRule>
  </conditionalFormatting>
  <conditionalFormatting sqref="E47:T47">
    <cfRule type="expression" priority="8" dxfId="0" stopIfTrue="1">
      <formula>(E47-E$31)&gt;=0.51</formula>
    </cfRule>
    <cfRule type="expression" priority="9" dxfId="0" stopIfTrue="1">
      <formula>(E$31-E47)&gt;=0.51</formula>
    </cfRule>
  </conditionalFormatting>
  <conditionalFormatting sqref="U58:U65 U19:U31 U38:U47">
    <cfRule type="cellIs" priority="3" dxfId="18" operator="equal" stopIfTrue="1">
      <formula>$W$5</formula>
    </cfRule>
  </conditionalFormatting>
  <conditionalFormatting sqref="E31">
    <cfRule type="expression" priority="11" dxfId="0" stopIfTrue="1">
      <formula>(E31-E$47)&gt;=0.51</formula>
    </cfRule>
    <cfRule type="expression" priority="12" dxfId="0" stopIfTrue="1">
      <formula>(E$47-E31)&gt;0.51</formula>
    </cfRule>
  </conditionalFormatting>
  <dataValidations count="11">
    <dataValidation type="custom" showInputMessage="1" showErrorMessage="1" sqref="S18:S30 N18:N30 S37:S46 N37:N46">
      <formula1>SUM(O18:R18)</formula1>
    </dataValidation>
    <dataValidation type="custom" showInputMessage="1" showErrorMessage="1" sqref="I37:I46">
      <formula1>SUM(E37:H37)</formula1>
    </dataValidation>
    <dataValidation type="custom" showInputMessage="1" showErrorMessage="1" sqref="T37:T46">
      <formula1>SUM(I37,N37,S37)</formula1>
    </dataValidation>
    <dataValidation type="custom" showInputMessage="1" showErrorMessage="1" sqref="U37:U46">
      <formula1>T37/$T$31</formula1>
    </dataValidation>
    <dataValidation type="list" allowBlank="1" showErrorMessage="1" errorTitle="Invalid Data" error="You must select from the list only." sqref="B57:B64">
      <formula1>"Please Select …,PR,SR"</formula1>
    </dataValidation>
    <dataValidation type="list" allowBlank="1" showErrorMessage="1" errorTitle="Invalid Data" error="You must select an implementing entity type from the list only." sqref="D57:D64">
      <formula1>listie</formula1>
    </dataValidation>
    <dataValidation type="list" allowBlank="1" showInputMessage="1" showErrorMessage="1" sqref="E1">
      <formula1>$AQ$1:$AQ$7</formula1>
    </dataValidation>
    <dataValidation type="list" allowBlank="1" showInputMessage="1" showErrorMessage="1" sqref="C7">
      <formula1>"Please Select …,USD,EURO"</formula1>
    </dataValidation>
    <dataValidation type="list" allowBlank="1" showInputMessage="1" showErrorMessage="1" prompt="BEFORE SELECTING THE MACRO-CATEGORY, PLEASE ENSURE THAT THE DISEASE COMPONENT HAS BEEN SELECTED" sqref="B37:B46">
      <formula1>MacrocategoriesALL</formula1>
    </dataValidation>
    <dataValidation type="list" allowBlank="1" showInputMessage="1" promptTitle="SDA" prompt="YOU MUST SELECT THE PROPER MACRO-CATEGORY BEFORE SELECTING AN SDA.&#10;&#10;Please select the most appropriate SDA from the list below. If an SDA in the attachment to the grant agreement is not present, you may type in the name of this SDA." sqref="D37:D46">
      <formula1>INDIRECT($E$1)</formula1>
    </dataValidation>
    <dataValidation type="list" allowBlank="1" showInputMessage="1" showErrorMessage="1" sqref="C8:D8">
      <formula1>"Please Select …,Phase 1, Phase 2, Consolidated Phase 1, Consolidated Phase 2, RCC I,RCC II"</formula1>
    </dataValidation>
  </dataValidations>
  <printOptions horizontalCentered="1"/>
  <pageMargins left="0.43" right="0.35" top="0.49" bottom="0.42" header="0.35" footer="0.33"/>
  <pageSetup fitToHeight="1" fitToWidth="1" horizontalDpi="600" verticalDpi="600" orientation="landscape" paperSize="9" scale="40" r:id="rId3"/>
  <rowBreaks count="1" manualBreakCount="1">
    <brk id="18" max="16" man="1"/>
  </rowBreaks>
  <colBreaks count="1" manualBreakCount="1">
    <brk id="18" max="57" man="1"/>
  </col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2:CP161"/>
  <sheetViews>
    <sheetView zoomScalePageLayoutView="0" workbookViewId="0" topLeftCell="A1">
      <selection activeCell="A2" sqref="A2:C15"/>
    </sheetView>
  </sheetViews>
  <sheetFormatPr defaultColWidth="10.66015625" defaultRowHeight="11.25"/>
  <cols>
    <col min="1" max="1" width="5" style="12" customWidth="1"/>
    <col min="2" max="2" width="48" style="12" customWidth="1"/>
    <col min="3" max="3" width="111.66015625" style="12" customWidth="1"/>
    <col min="4" max="5" width="48" style="38" customWidth="1"/>
    <col min="6" max="6" width="44" style="38" customWidth="1"/>
    <col min="7" max="7" width="48" style="38" customWidth="1"/>
    <col min="8" max="8" width="111.66015625" style="38" customWidth="1"/>
    <col min="9" max="9" width="26.5" style="39" customWidth="1"/>
    <col min="10" max="94" width="10.66015625" style="40" customWidth="1"/>
    <col min="95" max="16384" width="10.66015625" style="12" customWidth="1"/>
  </cols>
  <sheetData>
    <row r="2" spans="1:3" ht="15">
      <c r="A2" s="36" t="s">
        <v>194</v>
      </c>
      <c r="B2" s="37"/>
      <c r="C2" s="37"/>
    </row>
    <row r="3" spans="1:3" ht="25.5">
      <c r="A3" s="41">
        <v>1</v>
      </c>
      <c r="B3" s="42" t="s">
        <v>173</v>
      </c>
      <c r="C3" s="43" t="s">
        <v>195</v>
      </c>
    </row>
    <row r="4" spans="1:3" ht="38.25">
      <c r="A4" s="41">
        <v>2</v>
      </c>
      <c r="B4" s="42" t="s">
        <v>196</v>
      </c>
      <c r="C4" s="43" t="s">
        <v>197</v>
      </c>
    </row>
    <row r="5" spans="1:3" ht="25.5">
      <c r="A5" s="41">
        <v>3</v>
      </c>
      <c r="B5" s="42" t="s">
        <v>23</v>
      </c>
      <c r="C5" s="43" t="s">
        <v>200</v>
      </c>
    </row>
    <row r="6" spans="1:3" ht="38.25">
      <c r="A6" s="41">
        <v>4</v>
      </c>
      <c r="B6" s="42" t="s">
        <v>175</v>
      </c>
      <c r="C6" s="43" t="s">
        <v>201</v>
      </c>
    </row>
    <row r="7" spans="1:3" ht="38.25">
      <c r="A7" s="41">
        <v>5</v>
      </c>
      <c r="B7" s="42" t="s">
        <v>176</v>
      </c>
      <c r="C7" s="43" t="s">
        <v>145</v>
      </c>
    </row>
    <row r="8" spans="1:3" ht="38.25">
      <c r="A8" s="41">
        <v>6</v>
      </c>
      <c r="B8" s="44" t="s">
        <v>146</v>
      </c>
      <c r="C8" s="43" t="s">
        <v>147</v>
      </c>
    </row>
    <row r="9" spans="1:10" ht="38.25">
      <c r="A9" s="45">
        <v>7</v>
      </c>
      <c r="B9" s="42" t="s">
        <v>178</v>
      </c>
      <c r="C9" s="46" t="s">
        <v>148</v>
      </c>
      <c r="I9" s="47"/>
      <c r="J9" s="47"/>
    </row>
    <row r="10" spans="1:9" ht="25.5">
      <c r="A10" s="45">
        <v>8</v>
      </c>
      <c r="B10" s="42" t="s">
        <v>179</v>
      </c>
      <c r="C10" s="46" t="s">
        <v>149</v>
      </c>
      <c r="I10" s="40"/>
    </row>
    <row r="11" spans="1:9" ht="38.25">
      <c r="A11" s="45">
        <v>9</v>
      </c>
      <c r="B11" s="42" t="s">
        <v>150</v>
      </c>
      <c r="C11" s="46" t="s">
        <v>151</v>
      </c>
      <c r="I11" s="40"/>
    </row>
    <row r="12" spans="1:9" ht="38.25">
      <c r="A12" s="45">
        <v>10</v>
      </c>
      <c r="B12" s="42" t="s">
        <v>181</v>
      </c>
      <c r="C12" s="46" t="s">
        <v>152</v>
      </c>
      <c r="I12" s="40"/>
    </row>
    <row r="13" spans="1:9" ht="38.25">
      <c r="A13" s="45">
        <v>11</v>
      </c>
      <c r="B13" s="42" t="s">
        <v>182</v>
      </c>
      <c r="C13" s="46" t="s">
        <v>153</v>
      </c>
      <c r="I13" s="40"/>
    </row>
    <row r="14" spans="1:10" ht="25.5">
      <c r="A14" s="45">
        <v>12</v>
      </c>
      <c r="B14" s="42" t="s">
        <v>183</v>
      </c>
      <c r="C14" s="46" t="s">
        <v>154</v>
      </c>
      <c r="I14" s="40"/>
      <c r="J14" s="39"/>
    </row>
    <row r="15" spans="1:3" ht="25.5">
      <c r="A15" s="41">
        <v>13</v>
      </c>
      <c r="B15" s="42" t="s">
        <v>184</v>
      </c>
      <c r="C15" s="46" t="s">
        <v>17</v>
      </c>
    </row>
    <row r="17" spans="1:9" ht="15">
      <c r="A17" s="36" t="s">
        <v>128</v>
      </c>
      <c r="B17" s="48"/>
      <c r="C17" s="48"/>
      <c r="D17" s="49"/>
      <c r="E17" s="49"/>
      <c r="F17" s="49"/>
      <c r="G17" s="49"/>
      <c r="H17" s="49"/>
      <c r="I17" s="49"/>
    </row>
    <row r="18" spans="1:9" ht="15">
      <c r="A18" s="50"/>
      <c r="B18" s="51"/>
      <c r="C18" s="52" t="s">
        <v>129</v>
      </c>
      <c r="D18" s="52" t="s">
        <v>159</v>
      </c>
      <c r="E18" s="52" t="s">
        <v>156</v>
      </c>
      <c r="F18" s="52" t="s">
        <v>164</v>
      </c>
      <c r="G18" s="52" t="s">
        <v>130</v>
      </c>
      <c r="H18" s="53" t="s">
        <v>130</v>
      </c>
      <c r="I18" s="49"/>
    </row>
    <row r="19" spans="1:94" s="57" customFormat="1" ht="127.5">
      <c r="A19" s="54">
        <v>1</v>
      </c>
      <c r="B19" s="55" t="s">
        <v>131</v>
      </c>
      <c r="C19" s="56" t="s">
        <v>132</v>
      </c>
      <c r="E19" s="56" t="s">
        <v>133</v>
      </c>
      <c r="G19" s="58" t="s">
        <v>134</v>
      </c>
      <c r="H19" s="59" t="s">
        <v>135</v>
      </c>
      <c r="I19" s="60"/>
      <c r="J19" s="61"/>
      <c r="K19" s="61"/>
      <c r="L19" s="61"/>
      <c r="M19" s="61"/>
      <c r="N19" s="61"/>
      <c r="O19" s="61"/>
      <c r="P19" s="61"/>
      <c r="Q19" s="61"/>
      <c r="R19" s="61"/>
      <c r="S19" s="61"/>
      <c r="T19" s="61"/>
      <c r="U19" s="61"/>
      <c r="V19" s="61"/>
      <c r="W19" s="61"/>
      <c r="X19" s="61"/>
      <c r="Y19" s="61"/>
      <c r="Z19" s="61"/>
      <c r="AA19" s="61"/>
      <c r="AB19" s="61"/>
      <c r="AC19" s="61"/>
      <c r="AD19" s="61"/>
      <c r="AE19" s="61"/>
      <c r="AF19" s="61"/>
      <c r="AG19" s="61"/>
      <c r="AH19" s="61"/>
      <c r="AI19" s="61"/>
      <c r="AJ19" s="61"/>
      <c r="AK19" s="61"/>
      <c r="AL19" s="61"/>
      <c r="AM19" s="61"/>
      <c r="AN19" s="61"/>
      <c r="AO19" s="61"/>
      <c r="AP19" s="61"/>
      <c r="AQ19" s="61"/>
      <c r="AR19" s="61"/>
      <c r="AS19" s="61"/>
      <c r="AT19" s="61"/>
      <c r="AU19" s="61"/>
      <c r="AV19" s="61"/>
      <c r="AW19" s="61"/>
      <c r="AX19" s="61"/>
      <c r="AY19" s="61"/>
      <c r="AZ19" s="61"/>
      <c r="BA19" s="61"/>
      <c r="BB19" s="61"/>
      <c r="BC19" s="61"/>
      <c r="BD19" s="61"/>
      <c r="BE19" s="61"/>
      <c r="BF19" s="61"/>
      <c r="BG19" s="61"/>
      <c r="BH19" s="61"/>
      <c r="BI19" s="61"/>
      <c r="BJ19" s="61"/>
      <c r="BK19" s="61"/>
      <c r="BL19" s="61"/>
      <c r="BM19" s="61"/>
      <c r="BN19" s="61"/>
      <c r="BO19" s="61"/>
      <c r="BP19" s="61"/>
      <c r="BQ19" s="61"/>
      <c r="BR19" s="61"/>
      <c r="BS19" s="61"/>
      <c r="BT19" s="61"/>
      <c r="BU19" s="61"/>
      <c r="BV19" s="61"/>
      <c r="BW19" s="61"/>
      <c r="BX19" s="61"/>
      <c r="BY19" s="61"/>
      <c r="BZ19" s="61"/>
      <c r="CA19" s="61"/>
      <c r="CB19" s="61"/>
      <c r="CC19" s="61"/>
      <c r="CD19" s="61"/>
      <c r="CE19" s="61"/>
      <c r="CF19" s="61"/>
      <c r="CG19" s="61"/>
      <c r="CH19" s="61"/>
      <c r="CI19" s="61"/>
      <c r="CJ19" s="61"/>
      <c r="CK19" s="61"/>
      <c r="CL19" s="61"/>
      <c r="CM19" s="61"/>
      <c r="CN19" s="61"/>
      <c r="CO19" s="61"/>
      <c r="CP19" s="61"/>
    </row>
    <row r="20" spans="1:94" s="57" customFormat="1" ht="25.5">
      <c r="A20" s="54">
        <v>2</v>
      </c>
      <c r="B20" s="55" t="s">
        <v>136</v>
      </c>
      <c r="C20" s="56" t="s">
        <v>137</v>
      </c>
      <c r="E20" s="56" t="s">
        <v>138</v>
      </c>
      <c r="G20" s="62"/>
      <c r="H20" s="63"/>
      <c r="I20" s="60"/>
      <c r="J20" s="61"/>
      <c r="K20" s="61"/>
      <c r="L20" s="61"/>
      <c r="M20" s="61"/>
      <c r="N20" s="61"/>
      <c r="O20" s="61"/>
      <c r="P20" s="61"/>
      <c r="Q20" s="61"/>
      <c r="R20" s="61"/>
      <c r="S20" s="61"/>
      <c r="T20" s="61"/>
      <c r="U20" s="61"/>
      <c r="V20" s="61"/>
      <c r="W20" s="61"/>
      <c r="X20" s="61"/>
      <c r="Y20" s="61"/>
      <c r="Z20" s="61"/>
      <c r="AA20" s="61"/>
      <c r="AB20" s="61"/>
      <c r="AC20" s="61"/>
      <c r="AD20" s="61"/>
      <c r="AE20" s="61"/>
      <c r="AF20" s="61"/>
      <c r="AG20" s="61"/>
      <c r="AH20" s="61"/>
      <c r="AI20" s="61"/>
      <c r="AJ20" s="61"/>
      <c r="AK20" s="61"/>
      <c r="AL20" s="61"/>
      <c r="AM20" s="61"/>
      <c r="AN20" s="61"/>
      <c r="AO20" s="61"/>
      <c r="AP20" s="61"/>
      <c r="AQ20" s="61"/>
      <c r="AR20" s="61"/>
      <c r="AS20" s="61"/>
      <c r="AT20" s="61"/>
      <c r="AU20" s="61"/>
      <c r="AV20" s="61"/>
      <c r="AW20" s="61"/>
      <c r="AX20" s="61"/>
      <c r="AY20" s="61"/>
      <c r="AZ20" s="61"/>
      <c r="BA20" s="61"/>
      <c r="BB20" s="61"/>
      <c r="BC20" s="61"/>
      <c r="BD20" s="61"/>
      <c r="BE20" s="61"/>
      <c r="BF20" s="61"/>
      <c r="BG20" s="61"/>
      <c r="BH20" s="61"/>
      <c r="BI20" s="61"/>
      <c r="BJ20" s="61"/>
      <c r="BK20" s="61"/>
      <c r="BL20" s="61"/>
      <c r="BM20" s="61"/>
      <c r="BN20" s="61"/>
      <c r="BO20" s="61"/>
      <c r="BP20" s="61"/>
      <c r="BQ20" s="61"/>
      <c r="BR20" s="61"/>
      <c r="BS20" s="61"/>
      <c r="BT20" s="61"/>
      <c r="BU20" s="61"/>
      <c r="BV20" s="61"/>
      <c r="BW20" s="61"/>
      <c r="BX20" s="61"/>
      <c r="BY20" s="61"/>
      <c r="BZ20" s="61"/>
      <c r="CA20" s="61"/>
      <c r="CB20" s="61"/>
      <c r="CC20" s="61"/>
      <c r="CD20" s="61"/>
      <c r="CE20" s="61"/>
      <c r="CF20" s="61"/>
      <c r="CG20" s="61"/>
      <c r="CH20" s="61"/>
      <c r="CI20" s="61"/>
      <c r="CJ20" s="61"/>
      <c r="CK20" s="61"/>
      <c r="CL20" s="61"/>
      <c r="CM20" s="61"/>
      <c r="CN20" s="61"/>
      <c r="CO20" s="61"/>
      <c r="CP20" s="61"/>
    </row>
    <row r="21" spans="1:94" s="57" customFormat="1" ht="38.25">
      <c r="A21" s="54">
        <v>3</v>
      </c>
      <c r="B21" s="55" t="s">
        <v>139</v>
      </c>
      <c r="C21" s="56" t="s">
        <v>140</v>
      </c>
      <c r="F21" s="56"/>
      <c r="G21" s="62"/>
      <c r="H21" s="63"/>
      <c r="I21" s="60"/>
      <c r="J21" s="61"/>
      <c r="K21" s="61"/>
      <c r="L21" s="61"/>
      <c r="M21" s="61"/>
      <c r="N21" s="61"/>
      <c r="O21" s="61"/>
      <c r="P21" s="61"/>
      <c r="Q21" s="61"/>
      <c r="R21" s="61"/>
      <c r="S21" s="61"/>
      <c r="T21" s="61"/>
      <c r="U21" s="61"/>
      <c r="V21" s="61"/>
      <c r="W21" s="61"/>
      <c r="X21" s="61"/>
      <c r="Y21" s="61"/>
      <c r="Z21" s="61"/>
      <c r="AA21" s="61"/>
      <c r="AB21" s="61"/>
      <c r="AC21" s="61"/>
      <c r="AD21" s="61"/>
      <c r="AE21" s="61"/>
      <c r="AF21" s="61"/>
      <c r="AG21" s="61"/>
      <c r="AH21" s="61"/>
      <c r="AI21" s="61"/>
      <c r="AJ21" s="61"/>
      <c r="AK21" s="61"/>
      <c r="AL21" s="61"/>
      <c r="AM21" s="61"/>
      <c r="AN21" s="61"/>
      <c r="AO21" s="61"/>
      <c r="AP21" s="61"/>
      <c r="AQ21" s="61"/>
      <c r="AR21" s="61"/>
      <c r="AS21" s="61"/>
      <c r="AT21" s="61"/>
      <c r="AU21" s="61"/>
      <c r="AV21" s="61"/>
      <c r="AW21" s="61"/>
      <c r="AX21" s="61"/>
      <c r="AY21" s="61"/>
      <c r="AZ21" s="61"/>
      <c r="BA21" s="61"/>
      <c r="BB21" s="61"/>
      <c r="BC21" s="61"/>
      <c r="BD21" s="61"/>
      <c r="BE21" s="61"/>
      <c r="BF21" s="61"/>
      <c r="BG21" s="61"/>
      <c r="BH21" s="61"/>
      <c r="BI21" s="61"/>
      <c r="BJ21" s="61"/>
      <c r="BK21" s="61"/>
      <c r="BL21" s="61"/>
      <c r="BM21" s="61"/>
      <c r="BN21" s="61"/>
      <c r="BO21" s="61"/>
      <c r="BP21" s="61"/>
      <c r="BQ21" s="61"/>
      <c r="BR21" s="61"/>
      <c r="BS21" s="61"/>
      <c r="BT21" s="61"/>
      <c r="BU21" s="61"/>
      <c r="BV21" s="61"/>
      <c r="BW21" s="61"/>
      <c r="BX21" s="61"/>
      <c r="BY21" s="61"/>
      <c r="BZ21" s="61"/>
      <c r="CA21" s="61"/>
      <c r="CB21" s="61"/>
      <c r="CC21" s="61"/>
      <c r="CD21" s="61"/>
      <c r="CE21" s="61"/>
      <c r="CF21" s="61"/>
      <c r="CG21" s="61"/>
      <c r="CH21" s="61"/>
      <c r="CI21" s="61"/>
      <c r="CJ21" s="61"/>
      <c r="CK21" s="61"/>
      <c r="CL21" s="61"/>
      <c r="CM21" s="61"/>
      <c r="CN21" s="61"/>
      <c r="CO21" s="61"/>
      <c r="CP21" s="61"/>
    </row>
    <row r="22" spans="1:94" s="57" customFormat="1" ht="25.5">
      <c r="A22" s="54">
        <v>4</v>
      </c>
      <c r="B22" s="55" t="s">
        <v>141</v>
      </c>
      <c r="C22" s="56" t="s">
        <v>142</v>
      </c>
      <c r="D22" s="56" t="s">
        <v>143</v>
      </c>
      <c r="F22" s="56"/>
      <c r="G22" s="62"/>
      <c r="H22" s="63"/>
      <c r="I22" s="60"/>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1"/>
      <c r="CB22" s="61"/>
      <c r="CC22" s="61"/>
      <c r="CD22" s="61"/>
      <c r="CE22" s="61"/>
      <c r="CF22" s="61"/>
      <c r="CG22" s="61"/>
      <c r="CH22" s="61"/>
      <c r="CI22" s="61"/>
      <c r="CJ22" s="61"/>
      <c r="CK22" s="61"/>
      <c r="CL22" s="61"/>
      <c r="CM22" s="61"/>
      <c r="CN22" s="61"/>
      <c r="CO22" s="61"/>
      <c r="CP22" s="61"/>
    </row>
    <row r="23" spans="1:94" s="57" customFormat="1" ht="65.25" customHeight="1">
      <c r="A23" s="54">
        <v>5</v>
      </c>
      <c r="B23" s="55" t="s">
        <v>144</v>
      </c>
      <c r="C23" s="43" t="s">
        <v>94</v>
      </c>
      <c r="D23" s="43" t="s">
        <v>95</v>
      </c>
      <c r="E23" s="43" t="s">
        <v>96</v>
      </c>
      <c r="F23" s="43" t="s">
        <v>95</v>
      </c>
      <c r="G23" s="62"/>
      <c r="H23" s="63"/>
      <c r="I23" s="60"/>
      <c r="J23" s="61"/>
      <c r="K23" s="61"/>
      <c r="L23" s="61"/>
      <c r="M23" s="61"/>
      <c r="N23" s="61"/>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1"/>
      <c r="BE23" s="61"/>
      <c r="BF23" s="61"/>
      <c r="BG23" s="61"/>
      <c r="BH23" s="61"/>
      <c r="BI23" s="61"/>
      <c r="BJ23" s="61"/>
      <c r="BK23" s="61"/>
      <c r="BL23" s="61"/>
      <c r="BM23" s="61"/>
      <c r="BN23" s="61"/>
      <c r="BO23" s="61"/>
      <c r="BP23" s="61"/>
      <c r="BQ23" s="61"/>
      <c r="BR23" s="61"/>
      <c r="BS23" s="61"/>
      <c r="BT23" s="61"/>
      <c r="BU23" s="61"/>
      <c r="BV23" s="61"/>
      <c r="BW23" s="61"/>
      <c r="BX23" s="61"/>
      <c r="BY23" s="61"/>
      <c r="BZ23" s="61"/>
      <c r="CA23" s="61"/>
      <c r="CB23" s="61"/>
      <c r="CC23" s="61"/>
      <c r="CD23" s="61"/>
      <c r="CE23" s="61"/>
      <c r="CF23" s="61"/>
      <c r="CG23" s="61"/>
      <c r="CH23" s="61"/>
      <c r="CI23" s="61"/>
      <c r="CJ23" s="61"/>
      <c r="CK23" s="61"/>
      <c r="CL23" s="61"/>
      <c r="CM23" s="61"/>
      <c r="CN23" s="61"/>
      <c r="CO23" s="61"/>
      <c r="CP23" s="61"/>
    </row>
    <row r="24" spans="1:94" s="57" customFormat="1" ht="90" customHeight="1">
      <c r="A24" s="54">
        <v>6</v>
      </c>
      <c r="B24" s="55" t="s">
        <v>97</v>
      </c>
      <c r="C24" s="43" t="s">
        <v>98</v>
      </c>
      <c r="D24" s="43" t="s">
        <v>98</v>
      </c>
      <c r="E24" s="43" t="s">
        <v>98</v>
      </c>
      <c r="F24" s="43" t="s">
        <v>98</v>
      </c>
      <c r="G24" s="62"/>
      <c r="H24" s="63"/>
      <c r="I24" s="60"/>
      <c r="J24" s="61"/>
      <c r="K24" s="61"/>
      <c r="L24" s="61"/>
      <c r="M24" s="61"/>
      <c r="N24" s="61"/>
      <c r="O24" s="61"/>
      <c r="P24" s="61"/>
      <c r="Q24" s="61"/>
      <c r="R24" s="61"/>
      <c r="S24" s="61"/>
      <c r="T24" s="61"/>
      <c r="U24" s="61"/>
      <c r="V24" s="61"/>
      <c r="W24" s="61"/>
      <c r="X24" s="61"/>
      <c r="Y24" s="61"/>
      <c r="Z24" s="61"/>
      <c r="AA24" s="61"/>
      <c r="AB24" s="61"/>
      <c r="AC24" s="61"/>
      <c r="AD24" s="61"/>
      <c r="AE24" s="61"/>
      <c r="AF24" s="61"/>
      <c r="AG24" s="61"/>
      <c r="AH24" s="61"/>
      <c r="AI24" s="61"/>
      <c r="AJ24" s="61"/>
      <c r="AK24" s="61"/>
      <c r="AL24" s="61"/>
      <c r="AM24" s="61"/>
      <c r="AN24" s="61"/>
      <c r="AO24" s="61"/>
      <c r="AP24" s="61"/>
      <c r="AQ24" s="61"/>
      <c r="AR24" s="61"/>
      <c r="AS24" s="61"/>
      <c r="AT24" s="61"/>
      <c r="AU24" s="61"/>
      <c r="AV24" s="61"/>
      <c r="AW24" s="61"/>
      <c r="AX24" s="61"/>
      <c r="AY24" s="61"/>
      <c r="AZ24" s="61"/>
      <c r="BA24" s="61"/>
      <c r="BB24" s="61"/>
      <c r="BC24" s="61"/>
      <c r="BD24" s="61"/>
      <c r="BE24" s="61"/>
      <c r="BF24" s="61"/>
      <c r="BG24" s="61"/>
      <c r="BH24" s="61"/>
      <c r="BI24" s="61"/>
      <c r="BJ24" s="61"/>
      <c r="BK24" s="61"/>
      <c r="BL24" s="61"/>
      <c r="BM24" s="61"/>
      <c r="BN24" s="61"/>
      <c r="BO24" s="61"/>
      <c r="BP24" s="61"/>
      <c r="BQ24" s="61"/>
      <c r="BR24" s="61"/>
      <c r="BS24" s="61"/>
      <c r="BT24" s="61"/>
      <c r="BU24" s="61"/>
      <c r="BV24" s="61"/>
      <c r="BW24" s="61"/>
      <c r="BX24" s="61"/>
      <c r="BY24" s="61"/>
      <c r="BZ24" s="61"/>
      <c r="CA24" s="61"/>
      <c r="CB24" s="61"/>
      <c r="CC24" s="61"/>
      <c r="CD24" s="61"/>
      <c r="CE24" s="61"/>
      <c r="CF24" s="61"/>
      <c r="CG24" s="61"/>
      <c r="CH24" s="61"/>
      <c r="CI24" s="61"/>
      <c r="CJ24" s="61"/>
      <c r="CK24" s="61"/>
      <c r="CL24" s="61"/>
      <c r="CM24" s="61"/>
      <c r="CN24" s="61"/>
      <c r="CO24" s="61"/>
      <c r="CP24" s="61"/>
    </row>
    <row r="25" spans="1:9" ht="12" customHeight="1">
      <c r="A25" s="64"/>
      <c r="B25" s="65"/>
      <c r="C25" s="66"/>
      <c r="D25" s="67"/>
      <c r="E25" s="67"/>
      <c r="F25" s="67"/>
      <c r="G25" s="62"/>
      <c r="H25" s="63"/>
      <c r="I25" s="67"/>
    </row>
    <row r="26" spans="1:9" ht="12" customHeight="1">
      <c r="A26" s="36" t="s">
        <v>99</v>
      </c>
      <c r="B26" s="48"/>
      <c r="C26" s="48"/>
      <c r="D26" s="49"/>
      <c r="E26" s="49"/>
      <c r="F26" s="49"/>
      <c r="G26" s="62"/>
      <c r="H26" s="63"/>
      <c r="I26" s="49"/>
    </row>
    <row r="27" spans="1:8" ht="12" customHeight="1">
      <c r="A27" s="68" t="s">
        <v>100</v>
      </c>
      <c r="B27" s="55" t="s">
        <v>101</v>
      </c>
      <c r="C27" s="56" t="s">
        <v>102</v>
      </c>
      <c r="D27" s="67"/>
      <c r="E27" s="67"/>
      <c r="F27" s="67"/>
      <c r="G27" s="62"/>
      <c r="H27" s="63"/>
    </row>
    <row r="28" spans="1:8" ht="12" customHeight="1">
      <c r="A28" s="68" t="s">
        <v>100</v>
      </c>
      <c r="B28" s="55" t="s">
        <v>20</v>
      </c>
      <c r="C28" s="56" t="s">
        <v>18</v>
      </c>
      <c r="D28" s="67"/>
      <c r="E28" s="67"/>
      <c r="F28" s="67"/>
      <c r="G28" s="62"/>
      <c r="H28" s="63"/>
    </row>
    <row r="29" spans="1:8" ht="12" customHeight="1">
      <c r="A29" s="68" t="s">
        <v>100</v>
      </c>
      <c r="B29" s="55" t="s">
        <v>103</v>
      </c>
      <c r="C29" s="56" t="s">
        <v>19</v>
      </c>
      <c r="D29" s="67"/>
      <c r="E29" s="67"/>
      <c r="F29" s="67"/>
      <c r="G29" s="62"/>
      <c r="H29" s="63"/>
    </row>
    <row r="30" spans="7:8" ht="12" customHeight="1">
      <c r="G30" s="62"/>
      <c r="H30" s="63"/>
    </row>
    <row r="31" spans="2:8" ht="318.75" customHeight="1" hidden="1">
      <c r="B31" s="69" t="s">
        <v>189</v>
      </c>
      <c r="C31" s="70" t="s">
        <v>190</v>
      </c>
      <c r="G31" s="71"/>
      <c r="H31" s="72" t="s">
        <v>104</v>
      </c>
    </row>
    <row r="32" spans="2:8" ht="114.75" customHeight="1" hidden="1">
      <c r="B32" s="29" t="s">
        <v>101</v>
      </c>
      <c r="C32" s="70" t="s">
        <v>105</v>
      </c>
      <c r="D32" s="5" t="s">
        <v>157</v>
      </c>
      <c r="G32" s="71"/>
      <c r="H32" s="73" t="s">
        <v>106</v>
      </c>
    </row>
    <row r="33" spans="2:8" ht="409.5" customHeight="1" hidden="1">
      <c r="B33" s="29" t="s">
        <v>107</v>
      </c>
      <c r="C33" s="74" t="s">
        <v>108</v>
      </c>
      <c r="D33" s="5" t="s">
        <v>159</v>
      </c>
      <c r="G33" s="75"/>
      <c r="H33" s="76" t="s">
        <v>109</v>
      </c>
    </row>
    <row r="34" spans="2:4" ht="14.25" hidden="1">
      <c r="B34" s="29" t="s">
        <v>21</v>
      </c>
      <c r="C34" s="74" t="s">
        <v>110</v>
      </c>
      <c r="D34" s="5" t="s">
        <v>156</v>
      </c>
    </row>
    <row r="35" spans="2:4" ht="14.25" hidden="1">
      <c r="B35" s="29" t="s">
        <v>111</v>
      </c>
      <c r="C35" s="74" t="s">
        <v>112</v>
      </c>
      <c r="D35" s="5" t="s">
        <v>162</v>
      </c>
    </row>
    <row r="36" spans="2:4" ht="14.25" hidden="1">
      <c r="B36" s="29" t="s">
        <v>113</v>
      </c>
      <c r="C36" s="74" t="s">
        <v>114</v>
      </c>
      <c r="D36" s="3" t="s">
        <v>164</v>
      </c>
    </row>
    <row r="37" spans="2:3" ht="14.25" hidden="1">
      <c r="B37" s="29" t="s">
        <v>115</v>
      </c>
      <c r="C37" s="74" t="s">
        <v>116</v>
      </c>
    </row>
    <row r="38" spans="2:3" ht="14.25" hidden="1">
      <c r="B38" s="29" t="s">
        <v>117</v>
      </c>
      <c r="C38" s="74" t="s">
        <v>118</v>
      </c>
    </row>
    <row r="39" ht="14.25" hidden="1">
      <c r="C39" s="77" t="s">
        <v>119</v>
      </c>
    </row>
    <row r="40" spans="2:3" ht="14.25" hidden="1">
      <c r="B40" s="78" t="s">
        <v>189</v>
      </c>
      <c r="C40" s="74" t="s">
        <v>120</v>
      </c>
    </row>
    <row r="41" spans="2:3" ht="14.25" hidden="1">
      <c r="B41" s="38" t="s">
        <v>131</v>
      </c>
      <c r="C41" s="74" t="s">
        <v>121</v>
      </c>
    </row>
    <row r="42" spans="2:3" ht="14.25" hidden="1">
      <c r="B42" s="38" t="s">
        <v>136</v>
      </c>
      <c r="C42" s="74" t="s">
        <v>122</v>
      </c>
    </row>
    <row r="43" spans="2:3" ht="14.25" hidden="1">
      <c r="B43" s="38" t="s">
        <v>139</v>
      </c>
      <c r="C43" s="74" t="s">
        <v>123</v>
      </c>
    </row>
    <row r="44" spans="2:3" ht="14.25" hidden="1">
      <c r="B44" s="38" t="s">
        <v>141</v>
      </c>
      <c r="C44" s="79" t="s">
        <v>124</v>
      </c>
    </row>
    <row r="45" spans="2:3" ht="14.25" hidden="1">
      <c r="B45" s="38" t="s">
        <v>144</v>
      </c>
      <c r="C45" s="80" t="s">
        <v>125</v>
      </c>
    </row>
    <row r="46" spans="2:3" ht="14.25" hidden="1">
      <c r="B46" s="8" t="s">
        <v>97</v>
      </c>
      <c r="C46" s="77" t="s">
        <v>126</v>
      </c>
    </row>
    <row r="47" ht="14.25" hidden="1">
      <c r="C47" s="77" t="s">
        <v>127</v>
      </c>
    </row>
    <row r="48" ht="14.25" hidden="1">
      <c r="C48" s="81" t="s">
        <v>109</v>
      </c>
    </row>
    <row r="49" ht="14.25" hidden="1">
      <c r="C49" s="74" t="s">
        <v>49</v>
      </c>
    </row>
    <row r="50" ht="14.25" hidden="1">
      <c r="C50" s="74" t="s">
        <v>50</v>
      </c>
    </row>
    <row r="51" ht="14.25" hidden="1">
      <c r="C51" s="74" t="s">
        <v>51</v>
      </c>
    </row>
    <row r="52" ht="14.25" hidden="1">
      <c r="C52" s="74" t="s">
        <v>52</v>
      </c>
    </row>
    <row r="53" ht="14.25" hidden="1">
      <c r="C53" s="74" t="s">
        <v>53</v>
      </c>
    </row>
    <row r="54" ht="14.25" hidden="1">
      <c r="C54" s="82" t="s">
        <v>54</v>
      </c>
    </row>
    <row r="55" ht="14.25" hidden="1">
      <c r="C55" s="83" t="s">
        <v>55</v>
      </c>
    </row>
    <row r="56" ht="12.75" hidden="1"/>
    <row r="57" spans="2:3" ht="14.25" hidden="1">
      <c r="B57" s="78" t="s">
        <v>189</v>
      </c>
      <c r="C57" s="70" t="s">
        <v>190</v>
      </c>
    </row>
    <row r="58" spans="2:3" ht="14.25" hidden="1">
      <c r="B58" s="9" t="s">
        <v>56</v>
      </c>
      <c r="C58" s="77" t="s">
        <v>57</v>
      </c>
    </row>
    <row r="59" spans="2:3" ht="14.25" hidden="1">
      <c r="B59" s="12" t="s">
        <v>58</v>
      </c>
      <c r="C59" s="77" t="s">
        <v>59</v>
      </c>
    </row>
    <row r="60" spans="2:3" ht="14.25" hidden="1">
      <c r="B60" s="38" t="s">
        <v>141</v>
      </c>
      <c r="C60" s="77" t="s">
        <v>60</v>
      </c>
    </row>
    <row r="61" spans="2:3" ht="14.25" hidden="1">
      <c r="B61" s="8" t="s">
        <v>144</v>
      </c>
      <c r="C61" s="77" t="s">
        <v>61</v>
      </c>
    </row>
    <row r="62" spans="2:3" ht="14.25" hidden="1">
      <c r="B62" s="38" t="s">
        <v>97</v>
      </c>
      <c r="C62" s="77" t="s">
        <v>62</v>
      </c>
    </row>
    <row r="63" spans="2:3" ht="28.5" hidden="1">
      <c r="B63" s="2"/>
      <c r="C63" s="77" t="s">
        <v>63</v>
      </c>
    </row>
    <row r="64" ht="14.25" hidden="1">
      <c r="C64" s="74" t="s">
        <v>49</v>
      </c>
    </row>
    <row r="65" ht="14.25" hidden="1">
      <c r="C65" s="74" t="s">
        <v>50</v>
      </c>
    </row>
    <row r="66" ht="14.25" hidden="1">
      <c r="C66" s="74" t="s">
        <v>51</v>
      </c>
    </row>
    <row r="67" ht="14.25" hidden="1">
      <c r="C67" s="74" t="s">
        <v>52</v>
      </c>
    </row>
    <row r="68" ht="14.25" hidden="1">
      <c r="C68" s="74" t="s">
        <v>53</v>
      </c>
    </row>
    <row r="69" ht="14.25" hidden="1">
      <c r="C69" s="82" t="s">
        <v>54</v>
      </c>
    </row>
    <row r="70" ht="14.25" hidden="1">
      <c r="C70" s="83" t="s">
        <v>55</v>
      </c>
    </row>
    <row r="71" ht="14.25" hidden="1">
      <c r="C71" s="84" t="s">
        <v>109</v>
      </c>
    </row>
    <row r="72" ht="14.25" hidden="1">
      <c r="C72" s="85"/>
    </row>
    <row r="73" spans="2:3" ht="14.25" hidden="1">
      <c r="B73" s="78" t="s">
        <v>189</v>
      </c>
      <c r="C73" s="86" t="s">
        <v>190</v>
      </c>
    </row>
    <row r="74" spans="2:3" ht="14.25" hidden="1">
      <c r="B74" s="38" t="s">
        <v>131</v>
      </c>
      <c r="C74" s="87" t="s">
        <v>105</v>
      </c>
    </row>
    <row r="75" spans="2:3" ht="14.25" hidden="1">
      <c r="B75" s="38" t="s">
        <v>136</v>
      </c>
      <c r="C75" s="87" t="s">
        <v>108</v>
      </c>
    </row>
    <row r="76" spans="2:3" ht="14.25" hidden="1">
      <c r="B76" s="38" t="s">
        <v>144</v>
      </c>
      <c r="C76" s="88" t="s">
        <v>64</v>
      </c>
    </row>
    <row r="77" spans="2:3" ht="14.25" hidden="1">
      <c r="B77" s="8" t="s">
        <v>97</v>
      </c>
      <c r="C77" s="88" t="s">
        <v>65</v>
      </c>
    </row>
    <row r="78" ht="14.25" hidden="1">
      <c r="C78" s="88" t="s">
        <v>66</v>
      </c>
    </row>
    <row r="79" ht="14.25" hidden="1">
      <c r="C79" s="87" t="s">
        <v>67</v>
      </c>
    </row>
    <row r="80" ht="14.25" hidden="1">
      <c r="C80" s="87" t="s">
        <v>68</v>
      </c>
    </row>
    <row r="81" ht="14.25" hidden="1">
      <c r="C81" s="87" t="s">
        <v>69</v>
      </c>
    </row>
    <row r="82" ht="14.25" hidden="1">
      <c r="C82" s="87" t="s">
        <v>70</v>
      </c>
    </row>
    <row r="83" ht="14.25" hidden="1">
      <c r="C83" s="87" t="s">
        <v>71</v>
      </c>
    </row>
    <row r="84" ht="14.25" hidden="1">
      <c r="C84" s="87" t="s">
        <v>72</v>
      </c>
    </row>
    <row r="85" ht="14.25" hidden="1">
      <c r="C85" s="87" t="s">
        <v>73</v>
      </c>
    </row>
    <row r="86" ht="28.5" hidden="1">
      <c r="C86" s="87" t="s">
        <v>74</v>
      </c>
    </row>
    <row r="87" ht="14.25" hidden="1">
      <c r="C87" s="87" t="s">
        <v>75</v>
      </c>
    </row>
    <row r="88" ht="14.25" hidden="1">
      <c r="C88" s="87" t="s">
        <v>109</v>
      </c>
    </row>
    <row r="89" ht="14.25" hidden="1">
      <c r="C89" s="86" t="s">
        <v>49</v>
      </c>
    </row>
    <row r="90" ht="14.25" hidden="1">
      <c r="C90" s="87" t="s">
        <v>50</v>
      </c>
    </row>
    <row r="91" ht="14.25" hidden="1">
      <c r="C91" s="87" t="s">
        <v>51</v>
      </c>
    </row>
    <row r="92" ht="14.25" hidden="1">
      <c r="C92" s="87" t="s">
        <v>52</v>
      </c>
    </row>
    <row r="93" ht="14.25" hidden="1">
      <c r="C93" s="87" t="s">
        <v>53</v>
      </c>
    </row>
    <row r="94" ht="14.25" hidden="1">
      <c r="C94" s="87" t="s">
        <v>54</v>
      </c>
    </row>
    <row r="95" ht="14.25" hidden="1">
      <c r="C95" s="87" t="s">
        <v>55</v>
      </c>
    </row>
    <row r="96" ht="12.75" hidden="1"/>
    <row r="97" spans="2:3" ht="14.25" hidden="1">
      <c r="B97" s="78" t="s">
        <v>189</v>
      </c>
      <c r="C97" s="70" t="s">
        <v>190</v>
      </c>
    </row>
    <row r="98" spans="2:3" ht="14.25" hidden="1">
      <c r="B98" s="38" t="s">
        <v>56</v>
      </c>
      <c r="C98" s="89" t="s">
        <v>76</v>
      </c>
    </row>
    <row r="99" spans="2:3" ht="14.25" hidden="1">
      <c r="B99" s="38" t="s">
        <v>58</v>
      </c>
      <c r="C99" s="90" t="s">
        <v>77</v>
      </c>
    </row>
    <row r="100" spans="2:3" ht="14.25" hidden="1">
      <c r="B100" s="38" t="s">
        <v>141</v>
      </c>
      <c r="C100" s="90" t="s">
        <v>78</v>
      </c>
    </row>
    <row r="101" spans="2:3" ht="14.25" hidden="1">
      <c r="B101" s="38" t="s">
        <v>144</v>
      </c>
      <c r="C101" s="90" t="s">
        <v>22</v>
      </c>
    </row>
    <row r="102" spans="2:3" ht="14.25" hidden="1">
      <c r="B102" s="8" t="s">
        <v>97</v>
      </c>
      <c r="C102" s="90" t="s">
        <v>142</v>
      </c>
    </row>
    <row r="103" ht="14.25" hidden="1">
      <c r="C103" s="90" t="s">
        <v>79</v>
      </c>
    </row>
    <row r="104" ht="14.25" hidden="1">
      <c r="C104" s="90" t="s">
        <v>80</v>
      </c>
    </row>
    <row r="105" ht="14.25" hidden="1">
      <c r="C105" s="90" t="s">
        <v>81</v>
      </c>
    </row>
    <row r="106" ht="14.25" hidden="1">
      <c r="C106" s="90" t="s">
        <v>82</v>
      </c>
    </row>
    <row r="107" ht="28.5" hidden="1">
      <c r="C107" s="90" t="s">
        <v>83</v>
      </c>
    </row>
    <row r="108" ht="14.25" hidden="1">
      <c r="C108" s="90" t="s">
        <v>84</v>
      </c>
    </row>
    <row r="109" ht="14.25" hidden="1">
      <c r="C109" s="90" t="s">
        <v>85</v>
      </c>
    </row>
    <row r="110" ht="14.25" hidden="1">
      <c r="C110" s="91" t="s">
        <v>104</v>
      </c>
    </row>
    <row r="111" ht="14.25" hidden="1">
      <c r="C111" s="81" t="s">
        <v>106</v>
      </c>
    </row>
    <row r="112" ht="14.25" hidden="1">
      <c r="C112" s="81" t="s">
        <v>109</v>
      </c>
    </row>
    <row r="113" ht="12.75" hidden="1"/>
    <row r="114" ht="12.75" hidden="1"/>
    <row r="115" spans="2:3" ht="14.25" hidden="1">
      <c r="B115" s="78" t="s">
        <v>189</v>
      </c>
      <c r="C115" s="70" t="s">
        <v>190</v>
      </c>
    </row>
    <row r="116" spans="2:3" ht="14.25" hidden="1">
      <c r="B116" s="8" t="s">
        <v>97</v>
      </c>
      <c r="C116" s="74" t="s">
        <v>49</v>
      </c>
    </row>
    <row r="117" spans="2:3" ht="14.25" hidden="1">
      <c r="B117" s="38" t="s">
        <v>144</v>
      </c>
      <c r="C117" s="74" t="s">
        <v>50</v>
      </c>
    </row>
    <row r="118" ht="14.25" hidden="1">
      <c r="C118" s="74" t="s">
        <v>51</v>
      </c>
    </row>
    <row r="119" ht="14.25" hidden="1">
      <c r="C119" s="74" t="s">
        <v>52</v>
      </c>
    </row>
    <row r="120" ht="14.25" hidden="1">
      <c r="C120" s="74" t="s">
        <v>53</v>
      </c>
    </row>
    <row r="121" ht="14.25" hidden="1">
      <c r="C121" s="82" t="s">
        <v>54</v>
      </c>
    </row>
    <row r="122" ht="14.25" hidden="1">
      <c r="C122" s="83" t="s">
        <v>55</v>
      </c>
    </row>
    <row r="123" ht="14.25" hidden="1">
      <c r="C123" s="84" t="s">
        <v>109</v>
      </c>
    </row>
    <row r="124" ht="12.75" hidden="1"/>
    <row r="125" ht="12.75" hidden="1"/>
    <row r="126" ht="12.75" hidden="1"/>
    <row r="127" spans="2:4" ht="12.75" hidden="1">
      <c r="B127" s="78" t="s">
        <v>189</v>
      </c>
      <c r="C127" s="78" t="s">
        <v>189</v>
      </c>
      <c r="D127" s="78"/>
    </row>
    <row r="128" ht="12.75" hidden="1">
      <c r="B128" s="38" t="s">
        <v>86</v>
      </c>
    </row>
    <row r="129" spans="2:5" ht="12.75" hidden="1">
      <c r="B129" s="38" t="s">
        <v>87</v>
      </c>
      <c r="E129" s="6"/>
    </row>
    <row r="130" spans="2:5" ht="14.25" hidden="1">
      <c r="B130" s="38" t="s">
        <v>88</v>
      </c>
      <c r="E130" s="8"/>
    </row>
    <row r="131" spans="2:5" ht="12.75" hidden="1">
      <c r="B131" s="38" t="s">
        <v>89</v>
      </c>
      <c r="E131" s="6"/>
    </row>
    <row r="132" ht="12.75" hidden="1">
      <c r="B132" s="38" t="s">
        <v>90</v>
      </c>
    </row>
    <row r="133" spans="2:4" ht="14.25" hidden="1">
      <c r="B133" s="8" t="s">
        <v>91</v>
      </c>
      <c r="C133" s="2"/>
      <c r="D133" s="29"/>
    </row>
    <row r="134" ht="14.25" hidden="1">
      <c r="B134" s="9" t="s">
        <v>92</v>
      </c>
    </row>
    <row r="135" ht="12.75" hidden="1">
      <c r="B135" s="12" t="s">
        <v>93</v>
      </c>
    </row>
    <row r="136" ht="12.75" hidden="1">
      <c r="B136" s="38" t="s">
        <v>4</v>
      </c>
    </row>
    <row r="137" ht="14.25" hidden="1">
      <c r="B137" s="8" t="s">
        <v>5</v>
      </c>
    </row>
    <row r="138" ht="12.75" hidden="1">
      <c r="B138" s="38" t="s">
        <v>6</v>
      </c>
    </row>
    <row r="139" ht="12.75" hidden="1">
      <c r="B139" s="38" t="s">
        <v>7</v>
      </c>
    </row>
    <row r="140" ht="12.75" hidden="1">
      <c r="B140" s="38" t="s">
        <v>8</v>
      </c>
    </row>
    <row r="141" ht="12.75" hidden="1">
      <c r="B141" s="38" t="s">
        <v>9</v>
      </c>
    </row>
    <row r="142" ht="14.25" hidden="1">
      <c r="B142" s="8" t="s">
        <v>10</v>
      </c>
    </row>
    <row r="143" ht="12.75" hidden="1">
      <c r="B143" s="38" t="s">
        <v>56</v>
      </c>
    </row>
    <row r="144" ht="12.75" hidden="1">
      <c r="B144" s="38" t="s">
        <v>58</v>
      </c>
    </row>
    <row r="145" ht="12.75" hidden="1">
      <c r="B145" s="38" t="s">
        <v>141</v>
      </c>
    </row>
    <row r="146" ht="12.75" hidden="1">
      <c r="B146" s="38" t="s">
        <v>11</v>
      </c>
    </row>
    <row r="147" ht="14.25" hidden="1">
      <c r="B147" s="8" t="s">
        <v>12</v>
      </c>
    </row>
    <row r="148" ht="28.5" hidden="1">
      <c r="B148" s="8" t="s">
        <v>13</v>
      </c>
    </row>
    <row r="149" ht="12.75" hidden="1">
      <c r="B149" s="38" t="s">
        <v>14</v>
      </c>
    </row>
    <row r="159" ht="12.75">
      <c r="D159" s="29"/>
    </row>
    <row r="160" spans="2:4" ht="12.75">
      <c r="B160" s="2"/>
      <c r="C160" s="2"/>
      <c r="D160" s="2"/>
    </row>
    <row r="161" spans="2:4" ht="12.75">
      <c r="B161" s="2"/>
      <c r="C161" s="2"/>
      <c r="D161" s="29"/>
    </row>
  </sheetData>
  <sheetProtection password="CC51" sheet="1" objects="1" scenarios="1" selectLockedCells="1" selectUnlockedCells="1"/>
  <printOptions/>
  <pageMargins left="0.75" right="0.75" top="1" bottom="1" header="0.5" footer="0.5"/>
  <pageSetup fitToHeight="1" fitToWidth="1" horizontalDpi="600" verticalDpi="600" orientation="landscape" paperSize="9" scale="35" r:id="rId1"/>
</worksheet>
</file>

<file path=xl/worksheets/sheet3.xml><?xml version="1.0" encoding="utf-8"?>
<worksheet xmlns="http://schemas.openxmlformats.org/spreadsheetml/2006/main" xmlns:r="http://schemas.openxmlformats.org/officeDocument/2006/relationships">
  <dimension ref="A1:V69"/>
  <sheetViews>
    <sheetView tabSelected="1" zoomScalePageLayoutView="0" workbookViewId="0" topLeftCell="B5">
      <selection activeCell="B22" sqref="B22:D22"/>
    </sheetView>
  </sheetViews>
  <sheetFormatPr defaultColWidth="9.33203125" defaultRowHeight="11.25"/>
  <cols>
    <col min="4" max="4" width="24" style="0" customWidth="1"/>
    <col min="20" max="20" width="12" style="0" customWidth="1"/>
  </cols>
  <sheetData>
    <row r="1" spans="1:22" ht="12" thickBot="1">
      <c r="A1" s="536" t="s">
        <v>155</v>
      </c>
      <c r="B1" s="536"/>
      <c r="C1" s="536"/>
      <c r="D1" s="536"/>
      <c r="E1" s="537" t="s">
        <v>162</v>
      </c>
      <c r="F1" s="538"/>
      <c r="G1" s="538"/>
      <c r="H1" s="538"/>
      <c r="I1" s="539"/>
      <c r="J1" s="221"/>
      <c r="K1" s="221"/>
      <c r="L1" s="221"/>
      <c r="M1" s="221"/>
      <c r="N1" s="221"/>
      <c r="O1" s="221"/>
      <c r="P1" s="221"/>
      <c r="Q1" s="221"/>
      <c r="R1" s="221"/>
      <c r="S1" s="221"/>
      <c r="T1" s="221"/>
      <c r="U1" s="221"/>
      <c r="V1" s="221"/>
    </row>
    <row r="2" spans="1:22" ht="11.25">
      <c r="A2" s="540" t="s">
        <v>198</v>
      </c>
      <c r="B2" s="540"/>
      <c r="C2" s="540"/>
      <c r="D2" s="222"/>
      <c r="E2" s="223"/>
      <c r="F2" s="224"/>
      <c r="G2" s="225"/>
      <c r="H2" s="225"/>
      <c r="I2" s="221"/>
      <c r="J2" s="221"/>
      <c r="K2" s="221"/>
      <c r="L2" s="221"/>
      <c r="M2" s="221"/>
      <c r="N2" s="221"/>
      <c r="O2" s="221"/>
      <c r="P2" s="221"/>
      <c r="Q2" s="221"/>
      <c r="R2" s="221"/>
      <c r="S2" s="221"/>
      <c r="T2" s="221"/>
      <c r="U2" s="221"/>
      <c r="V2" s="221"/>
    </row>
    <row r="3" spans="1:22" ht="11.25">
      <c r="A3" s="541" t="s">
        <v>199</v>
      </c>
      <c r="B3" s="541"/>
      <c r="C3" s="226"/>
      <c r="D3" s="221"/>
      <c r="E3" s="223"/>
      <c r="F3" s="224"/>
      <c r="G3" s="225"/>
      <c r="H3" s="225"/>
      <c r="I3" s="221"/>
      <c r="J3" s="221"/>
      <c r="K3" s="221"/>
      <c r="L3" s="221"/>
      <c r="M3" s="221"/>
      <c r="N3" s="221"/>
      <c r="O3" s="221"/>
      <c r="P3" s="221"/>
      <c r="Q3" s="221"/>
      <c r="R3" s="221"/>
      <c r="S3" s="221"/>
      <c r="T3" s="221"/>
      <c r="U3" s="221"/>
      <c r="V3" s="221"/>
    </row>
    <row r="4" spans="1:22" ht="11.25">
      <c r="A4" s="532" t="s">
        <v>158</v>
      </c>
      <c r="B4" s="533"/>
      <c r="C4" s="534" t="s">
        <v>45</v>
      </c>
      <c r="D4" s="535"/>
      <c r="E4" s="221"/>
      <c r="F4" s="227"/>
      <c r="G4" s="221"/>
      <c r="H4" s="221"/>
      <c r="I4" s="221"/>
      <c r="J4" s="221"/>
      <c r="K4" s="221"/>
      <c r="L4" s="221"/>
      <c r="M4" s="221"/>
      <c r="N4" s="221"/>
      <c r="O4" s="221"/>
      <c r="P4" s="221"/>
      <c r="Q4" s="221"/>
      <c r="R4" s="221"/>
      <c r="S4" s="221"/>
      <c r="T4" s="221"/>
      <c r="U4" s="221"/>
      <c r="V4" s="221"/>
    </row>
    <row r="5" spans="1:22" ht="11.25">
      <c r="A5" s="523" t="s">
        <v>160</v>
      </c>
      <c r="B5" s="524"/>
      <c r="C5" s="525" t="s">
        <v>46</v>
      </c>
      <c r="D5" s="526"/>
      <c r="E5" s="221"/>
      <c r="F5" s="227"/>
      <c r="G5" s="221"/>
      <c r="H5" s="221"/>
      <c r="I5" s="221"/>
      <c r="J5" s="221"/>
      <c r="K5" s="221"/>
      <c r="L5" s="221"/>
      <c r="M5" s="221"/>
      <c r="N5" s="221"/>
      <c r="O5" s="221"/>
      <c r="P5" s="221"/>
      <c r="Q5" s="221"/>
      <c r="R5" s="221"/>
      <c r="S5" s="221"/>
      <c r="T5" s="221"/>
      <c r="U5" s="221"/>
      <c r="V5" s="221"/>
    </row>
    <row r="6" spans="1:22" ht="11.25">
      <c r="A6" s="523" t="s">
        <v>161</v>
      </c>
      <c r="B6" s="524"/>
      <c r="C6" s="525" t="s">
        <v>47</v>
      </c>
      <c r="D6" s="526"/>
      <c r="E6" s="221"/>
      <c r="F6" s="227"/>
      <c r="G6" s="221"/>
      <c r="H6" s="221"/>
      <c r="I6" s="221"/>
      <c r="J6" s="221"/>
      <c r="K6" s="221"/>
      <c r="L6" s="221"/>
      <c r="M6" s="221"/>
      <c r="N6" s="221"/>
      <c r="O6" s="221"/>
      <c r="P6" s="221"/>
      <c r="Q6" s="221"/>
      <c r="R6" s="221"/>
      <c r="S6" s="221"/>
      <c r="T6" s="221"/>
      <c r="U6" s="221"/>
      <c r="V6" s="221"/>
    </row>
    <row r="7" spans="1:22" ht="11.25">
      <c r="A7" s="523" t="s">
        <v>163</v>
      </c>
      <c r="B7" s="524"/>
      <c r="C7" s="527" t="s">
        <v>48</v>
      </c>
      <c r="D7" s="526"/>
      <c r="E7" s="221"/>
      <c r="F7" s="227"/>
      <c r="G7" s="221"/>
      <c r="H7" s="221"/>
      <c r="I7" s="221"/>
      <c r="J7" s="221"/>
      <c r="K7" s="221"/>
      <c r="L7" s="221"/>
      <c r="M7" s="221"/>
      <c r="N7" s="221"/>
      <c r="O7" s="221"/>
      <c r="P7" s="221"/>
      <c r="Q7" s="221"/>
      <c r="R7" s="221"/>
      <c r="S7" s="221"/>
      <c r="T7" s="221"/>
      <c r="U7" s="221"/>
      <c r="V7" s="221"/>
    </row>
    <row r="8" spans="1:22" ht="11.25">
      <c r="A8" s="528" t="s">
        <v>165</v>
      </c>
      <c r="B8" s="529"/>
      <c r="C8" s="530" t="s">
        <v>43</v>
      </c>
      <c r="D8" s="531"/>
      <c r="E8" s="228"/>
      <c r="F8" s="229"/>
      <c r="G8" s="228"/>
      <c r="H8" s="228"/>
      <c r="I8" s="228"/>
      <c r="J8" s="228"/>
      <c r="K8" s="228"/>
      <c r="L8" s="228"/>
      <c r="M8" s="228"/>
      <c r="N8" s="228"/>
      <c r="O8" s="228"/>
      <c r="P8" s="228"/>
      <c r="Q8" s="228"/>
      <c r="R8" s="228"/>
      <c r="S8" s="228"/>
      <c r="T8" s="228"/>
      <c r="U8" s="228"/>
      <c r="V8" s="228"/>
    </row>
    <row r="9" spans="1:22" ht="11.25">
      <c r="A9" s="515"/>
      <c r="B9" s="515"/>
      <c r="C9" s="515"/>
      <c r="D9" s="515"/>
      <c r="E9" s="522" t="s">
        <v>166</v>
      </c>
      <c r="F9" s="522"/>
      <c r="G9" s="522"/>
      <c r="H9" s="522"/>
      <c r="I9" s="522"/>
      <c r="J9" s="522"/>
      <c r="K9" s="522"/>
      <c r="L9" s="522"/>
      <c r="M9" s="522"/>
      <c r="N9" s="522"/>
      <c r="O9" s="522"/>
      <c r="P9" s="522"/>
      <c r="Q9" s="522"/>
      <c r="R9" s="522"/>
      <c r="S9" s="522"/>
      <c r="T9" s="221"/>
      <c r="U9" s="221"/>
      <c r="V9" s="221"/>
    </row>
    <row r="10" spans="1:22" ht="11.25">
      <c r="A10" s="230"/>
      <c r="B10" s="231"/>
      <c r="C10" s="231"/>
      <c r="D10" s="232"/>
      <c r="E10" s="233" t="s">
        <v>34</v>
      </c>
      <c r="F10" s="234" t="s">
        <v>35</v>
      </c>
      <c r="G10" s="233" t="s">
        <v>36</v>
      </c>
      <c r="H10" s="233" t="s">
        <v>37</v>
      </c>
      <c r="I10" s="235"/>
      <c r="J10" s="233" t="s">
        <v>207</v>
      </c>
      <c r="K10" s="233" t="s">
        <v>208</v>
      </c>
      <c r="L10" s="233" t="s">
        <v>209</v>
      </c>
      <c r="M10" s="233" t="s">
        <v>210</v>
      </c>
      <c r="N10" s="235"/>
      <c r="O10" s="233" t="s">
        <v>211</v>
      </c>
      <c r="P10" s="233" t="s">
        <v>212</v>
      </c>
      <c r="Q10" s="233" t="s">
        <v>213</v>
      </c>
      <c r="R10" s="233" t="s">
        <v>214</v>
      </c>
      <c r="S10" s="221"/>
      <c r="T10" s="221"/>
      <c r="U10" s="221"/>
      <c r="V10" s="221"/>
    </row>
    <row r="11" spans="1:22" ht="11.25">
      <c r="A11" s="516" t="s">
        <v>167</v>
      </c>
      <c r="B11" s="517"/>
      <c r="C11" s="518"/>
      <c r="D11" s="519"/>
      <c r="E11" s="236"/>
      <c r="F11" s="236">
        <v>40269</v>
      </c>
      <c r="G11" s="236">
        <v>40360</v>
      </c>
      <c r="H11" s="236">
        <v>40452</v>
      </c>
      <c r="I11" s="237"/>
      <c r="J11" s="236">
        <v>40544</v>
      </c>
      <c r="K11" s="236">
        <v>40634</v>
      </c>
      <c r="L11" s="236">
        <v>40725</v>
      </c>
      <c r="M11" s="236">
        <v>40817</v>
      </c>
      <c r="N11" s="237"/>
      <c r="O11" s="236">
        <v>40909</v>
      </c>
      <c r="P11" s="236">
        <v>41000</v>
      </c>
      <c r="Q11" s="236">
        <v>41091</v>
      </c>
      <c r="R11" s="236">
        <v>41183</v>
      </c>
      <c r="S11" s="221"/>
      <c r="T11" s="221"/>
      <c r="U11" s="221"/>
      <c r="V11" s="221"/>
    </row>
    <row r="12" spans="1:22" ht="11.25">
      <c r="A12" s="516" t="s">
        <v>168</v>
      </c>
      <c r="B12" s="517"/>
      <c r="C12" s="518"/>
      <c r="D12" s="519"/>
      <c r="E12" s="236"/>
      <c r="F12" s="236">
        <v>40359</v>
      </c>
      <c r="G12" s="236">
        <v>40451</v>
      </c>
      <c r="H12" s="236">
        <v>40543</v>
      </c>
      <c r="I12" s="238"/>
      <c r="J12" s="236">
        <v>40633</v>
      </c>
      <c r="K12" s="236">
        <v>40724</v>
      </c>
      <c r="L12" s="236">
        <v>40816</v>
      </c>
      <c r="M12" s="236">
        <v>40908</v>
      </c>
      <c r="N12" s="238"/>
      <c r="O12" s="236">
        <v>40999</v>
      </c>
      <c r="P12" s="236">
        <v>41090</v>
      </c>
      <c r="Q12" s="236">
        <v>41182</v>
      </c>
      <c r="R12" s="236">
        <v>41274</v>
      </c>
      <c r="S12" s="221"/>
      <c r="T12" s="221"/>
      <c r="U12" s="221"/>
      <c r="V12" s="221"/>
    </row>
    <row r="13" spans="1:22" ht="11.25">
      <c r="A13" s="239"/>
      <c r="B13" s="239"/>
      <c r="C13" s="239"/>
      <c r="D13" s="240"/>
      <c r="E13" s="221"/>
      <c r="F13" s="227"/>
      <c r="G13" s="221"/>
      <c r="H13" s="221"/>
      <c r="I13" s="221"/>
      <c r="J13" s="221"/>
      <c r="K13" s="221"/>
      <c r="L13" s="221"/>
      <c r="M13" s="221"/>
      <c r="N13" s="221"/>
      <c r="O13" s="221"/>
      <c r="P13" s="221"/>
      <c r="Q13" s="221"/>
      <c r="R13" s="221"/>
      <c r="S13" s="221"/>
      <c r="T13" s="221"/>
      <c r="U13" s="221"/>
      <c r="V13" s="221"/>
    </row>
    <row r="14" spans="1:22" ht="11.25">
      <c r="A14" s="241" t="s">
        <v>169</v>
      </c>
      <c r="B14" s="242"/>
      <c r="C14" s="242"/>
      <c r="D14" s="241"/>
      <c r="E14" s="243"/>
      <c r="F14" s="244"/>
      <c r="G14" s="243"/>
      <c r="H14" s="243"/>
      <c r="I14" s="243"/>
      <c r="J14" s="243"/>
      <c r="K14" s="243"/>
      <c r="L14" s="243"/>
      <c r="M14" s="243"/>
      <c r="N14" s="243"/>
      <c r="O14" s="243"/>
      <c r="P14" s="243"/>
      <c r="Q14" s="243"/>
      <c r="R14" s="243"/>
      <c r="S14" s="243"/>
      <c r="T14" s="243"/>
      <c r="U14" s="243"/>
      <c r="V14" s="221"/>
    </row>
    <row r="15" spans="1:22" ht="12" thickBot="1">
      <c r="A15" s="245"/>
      <c r="B15" s="245"/>
      <c r="C15" s="245"/>
      <c r="D15" s="245"/>
      <c r="E15" s="245"/>
      <c r="F15" s="246"/>
      <c r="G15" s="245"/>
      <c r="H15" s="245"/>
      <c r="I15" s="245"/>
      <c r="J15" s="245"/>
      <c r="K15" s="245"/>
      <c r="L15" s="245"/>
      <c r="M15" s="245"/>
      <c r="N15" s="245"/>
      <c r="O15" s="245"/>
      <c r="P15" s="245"/>
      <c r="Q15" s="245"/>
      <c r="R15" s="245"/>
      <c r="S15" s="245"/>
      <c r="T15" s="245"/>
      <c r="U15" s="245"/>
      <c r="V15" s="245"/>
    </row>
    <row r="16" spans="1:22" ht="11.25">
      <c r="A16" s="478" t="s">
        <v>170</v>
      </c>
      <c r="B16" s="504" t="s">
        <v>171</v>
      </c>
      <c r="C16" s="504"/>
      <c r="D16" s="520"/>
      <c r="E16" s="485" t="str">
        <f>IF(OR(C8="Phase 1",C8="Consolidated Phase 1",C8="RCC I"),"Year 1",IF(OR(C8="Phase 2",C8="Consolidated Phase 2"),"Year 3",IF(C8="RCC II","Year 5","")))</f>
        <v>Year 3</v>
      </c>
      <c r="F16" s="484"/>
      <c r="G16" s="484"/>
      <c r="H16" s="484"/>
      <c r="I16" s="247" t="s">
        <v>172</v>
      </c>
      <c r="J16" s="484" t="str">
        <f>IF(OR(C8="Phase 1",C8="Consolidated Phase 1",C8="RCC I"),"Year 2",IF(OR(C8="Phase 2",C8="Consolidated Phase 2"),"Year 4",IF(C8="RCC II","Year 5","")))</f>
        <v>Year 4</v>
      </c>
      <c r="K16" s="484"/>
      <c r="L16" s="484"/>
      <c r="M16" s="514"/>
      <c r="N16" s="247" t="s">
        <v>172</v>
      </c>
      <c r="O16" s="505" t="s">
        <v>44</v>
      </c>
      <c r="P16" s="506"/>
      <c r="Q16" s="506"/>
      <c r="R16" s="507"/>
      <c r="S16" s="508" t="str">
        <f>IF(OR(C8="Phase 1",C8="Consolidated Phase 1"),"N/A",IF(OR(C8="Phase 2",C8="Consolidated Phase 2"),"Year 5",IF(C8="RCC I","Year 3",IF(C8="RCC II","Year 6",""))))</f>
        <v>Year 5</v>
      </c>
      <c r="T16" s="247" t="s">
        <v>24</v>
      </c>
      <c r="U16" s="248"/>
      <c r="V16" s="221"/>
    </row>
    <row r="17" spans="1:22" ht="12" thickBot="1">
      <c r="A17" s="479"/>
      <c r="B17" s="503"/>
      <c r="C17" s="503"/>
      <c r="D17" s="521"/>
      <c r="E17" s="249" t="str">
        <f>E10</f>
        <v>Q9</v>
      </c>
      <c r="F17" s="250" t="str">
        <f>F10</f>
        <v>Q10</v>
      </c>
      <c r="G17" s="249" t="str">
        <f>G10</f>
        <v>Q11</v>
      </c>
      <c r="H17" s="251" t="str">
        <f>H10</f>
        <v>Q12</v>
      </c>
      <c r="I17" s="252" t="str">
        <f>E16</f>
        <v>Year 3</v>
      </c>
      <c r="J17" s="249" t="str">
        <f>J10</f>
        <v>Q13</v>
      </c>
      <c r="K17" s="249" t="str">
        <f>K10</f>
        <v>Q14</v>
      </c>
      <c r="L17" s="249" t="str">
        <f>L10</f>
        <v>Q15</v>
      </c>
      <c r="M17" s="251" t="str">
        <f>M10</f>
        <v>Q16</v>
      </c>
      <c r="N17" s="252" t="str">
        <f>J16</f>
        <v>Year 4</v>
      </c>
      <c r="O17" s="253" t="str">
        <f>O10</f>
        <v>Q17</v>
      </c>
      <c r="P17" s="254" t="str">
        <f>P10</f>
        <v>Q18</v>
      </c>
      <c r="Q17" s="254" t="str">
        <f>Q10</f>
        <v>Q19</v>
      </c>
      <c r="R17" s="255" t="str">
        <f>R10</f>
        <v>Q20</v>
      </c>
      <c r="S17" s="509">
        <f>IF(OR(H9="Phase 1",H9="RCC 1"),"Year 2",IF(H9="Phase 2","Year 3",IF(H9="RCC 2","Year 5","")))</f>
      </c>
      <c r="T17" s="256" t="str">
        <f>C8</f>
        <v>Phase 2</v>
      </c>
      <c r="U17" s="257" t="s">
        <v>25</v>
      </c>
      <c r="V17" s="221"/>
    </row>
    <row r="18" spans="1:22" ht="11.25">
      <c r="A18" s="258">
        <f>'[1]Budget'!A11</f>
        <v>1</v>
      </c>
      <c r="B18" s="510" t="s">
        <v>173</v>
      </c>
      <c r="C18" s="511"/>
      <c r="D18" s="511"/>
      <c r="E18" s="259"/>
      <c r="F18" s="260"/>
      <c r="G18" s="260"/>
      <c r="H18" s="261"/>
      <c r="I18" s="262">
        <f aca="true" t="shared" si="0" ref="I18:I30">SUM(E18:H18)</f>
        <v>0</v>
      </c>
      <c r="J18" s="263"/>
      <c r="K18" s="264"/>
      <c r="L18" s="264"/>
      <c r="M18" s="265"/>
      <c r="N18" s="262">
        <f aca="true" t="shared" si="1" ref="N18:N30">SUM(J18:M18)</f>
        <v>0</v>
      </c>
      <c r="O18" s="266"/>
      <c r="P18" s="267"/>
      <c r="Q18" s="267"/>
      <c r="R18" s="268"/>
      <c r="S18" s="262">
        <f aca="true" t="shared" si="2" ref="S18:S30">SUM(O18:R18)</f>
        <v>0</v>
      </c>
      <c r="T18" s="269">
        <f aca="true" t="shared" si="3" ref="T18:T30">N18+I18+S18</f>
        <v>0</v>
      </c>
      <c r="U18" s="270">
        <f aca="true" t="shared" si="4" ref="U18:U31">IF(T18&gt;0,(T18/$T$31),"")</f>
      </c>
      <c r="V18" s="221"/>
    </row>
    <row r="19" spans="1:22" ht="11.25">
      <c r="A19" s="271">
        <f>'[1]Budget'!A12</f>
        <v>2</v>
      </c>
      <c r="B19" s="512" t="s">
        <v>174</v>
      </c>
      <c r="C19" s="513"/>
      <c r="D19" s="513"/>
      <c r="E19" s="272"/>
      <c r="F19" s="273">
        <v>50000</v>
      </c>
      <c r="G19" s="273">
        <v>0</v>
      </c>
      <c r="H19" s="274">
        <v>0</v>
      </c>
      <c r="I19" s="275">
        <f t="shared" si="0"/>
        <v>50000</v>
      </c>
      <c r="J19" s="276">
        <v>0</v>
      </c>
      <c r="K19" s="277">
        <v>50000</v>
      </c>
      <c r="L19" s="277">
        <v>0</v>
      </c>
      <c r="M19" s="278">
        <v>0</v>
      </c>
      <c r="N19" s="275">
        <f t="shared" si="1"/>
        <v>50000</v>
      </c>
      <c r="O19" s="276">
        <v>0</v>
      </c>
      <c r="P19" s="277">
        <v>50000</v>
      </c>
      <c r="Q19" s="277">
        <v>0</v>
      </c>
      <c r="R19" s="278">
        <v>0</v>
      </c>
      <c r="S19" s="275">
        <f t="shared" si="2"/>
        <v>50000</v>
      </c>
      <c r="T19" s="279">
        <f t="shared" si="3"/>
        <v>150000</v>
      </c>
      <c r="U19" s="280">
        <f t="shared" si="4"/>
        <v>0.2033224515157282</v>
      </c>
      <c r="V19" s="221"/>
    </row>
    <row r="20" spans="1:22" ht="11.25">
      <c r="A20" s="271">
        <f>'[1]Budget'!A13</f>
        <v>3</v>
      </c>
      <c r="B20" s="512" t="s">
        <v>23</v>
      </c>
      <c r="C20" s="513"/>
      <c r="D20" s="513"/>
      <c r="E20" s="272"/>
      <c r="F20" s="273">
        <v>28829</v>
      </c>
      <c r="G20" s="281">
        <v>14214.8</v>
      </c>
      <c r="H20" s="282">
        <v>0</v>
      </c>
      <c r="I20" s="275">
        <f t="shared" si="0"/>
        <v>43043.8</v>
      </c>
      <c r="J20" s="283">
        <v>650</v>
      </c>
      <c r="K20" s="284">
        <v>22960</v>
      </c>
      <c r="L20" s="284">
        <v>9393.8</v>
      </c>
      <c r="M20" s="285">
        <v>0</v>
      </c>
      <c r="N20" s="275">
        <f t="shared" si="1"/>
        <v>33003.8</v>
      </c>
      <c r="O20" s="283">
        <v>0</v>
      </c>
      <c r="P20" s="284">
        <f>6369+4821</f>
        <v>11190</v>
      </c>
      <c r="Q20" s="284">
        <v>3472.8</v>
      </c>
      <c r="R20" s="285">
        <v>0</v>
      </c>
      <c r="S20" s="275">
        <f t="shared" si="2"/>
        <v>14662.8</v>
      </c>
      <c r="T20" s="279">
        <f t="shared" si="3"/>
        <v>90710.40000000001</v>
      </c>
      <c r="U20" s="280">
        <f t="shared" si="4"/>
        <v>0.12295640603981542</v>
      </c>
      <c r="V20" s="221"/>
    </row>
    <row r="21" spans="1:22" ht="11.25">
      <c r="A21" s="271">
        <f>'[1]Budget'!A14</f>
        <v>4</v>
      </c>
      <c r="B21" s="512" t="s">
        <v>175</v>
      </c>
      <c r="C21" s="513"/>
      <c r="D21" s="513"/>
      <c r="E21" s="272"/>
      <c r="F21" s="273">
        <v>4500</v>
      </c>
      <c r="G21" s="273">
        <v>0</v>
      </c>
      <c r="H21" s="274">
        <v>0</v>
      </c>
      <c r="I21" s="275">
        <f t="shared" si="0"/>
        <v>4500</v>
      </c>
      <c r="J21" s="276">
        <v>0</v>
      </c>
      <c r="K21" s="277">
        <v>4500</v>
      </c>
      <c r="L21" s="277">
        <v>0</v>
      </c>
      <c r="M21" s="278">
        <v>0</v>
      </c>
      <c r="N21" s="275">
        <f t="shared" si="1"/>
        <v>4500</v>
      </c>
      <c r="O21" s="276">
        <v>0</v>
      </c>
      <c r="P21" s="277">
        <v>4500</v>
      </c>
      <c r="Q21" s="277">
        <v>0</v>
      </c>
      <c r="R21" s="278">
        <v>0</v>
      </c>
      <c r="S21" s="275">
        <f t="shared" si="2"/>
        <v>4500</v>
      </c>
      <c r="T21" s="279">
        <f t="shared" si="3"/>
        <v>13500</v>
      </c>
      <c r="U21" s="280">
        <f t="shared" si="4"/>
        <v>0.018299020636415537</v>
      </c>
      <c r="V21" s="221"/>
    </row>
    <row r="22" spans="1:22" ht="11.25">
      <c r="A22" s="271">
        <f>'[1]Budget'!A15</f>
        <v>5</v>
      </c>
      <c r="B22" s="512" t="s">
        <v>176</v>
      </c>
      <c r="C22" s="513"/>
      <c r="D22" s="513"/>
      <c r="E22" s="272"/>
      <c r="F22" s="273">
        <v>19400</v>
      </c>
      <c r="G22" s="281">
        <f>37000+28512</f>
        <v>65512</v>
      </c>
      <c r="H22" s="282">
        <v>0</v>
      </c>
      <c r="I22" s="275">
        <f t="shared" si="0"/>
        <v>84912</v>
      </c>
      <c r="J22" s="283">
        <f>7266+43500</f>
        <v>50766</v>
      </c>
      <c r="K22" s="284">
        <v>19400</v>
      </c>
      <c r="L22" s="284">
        <f>37000+28512</f>
        <v>65512</v>
      </c>
      <c r="M22" s="285">
        <v>0</v>
      </c>
      <c r="N22" s="275">
        <f t="shared" si="1"/>
        <v>135678</v>
      </c>
      <c r="O22" s="283">
        <f>7266+43500</f>
        <v>50766</v>
      </c>
      <c r="P22" s="284">
        <v>19400</v>
      </c>
      <c r="Q22" s="284">
        <f>37000+28512</f>
        <v>65512</v>
      </c>
      <c r="R22" s="285">
        <v>0</v>
      </c>
      <c r="S22" s="275">
        <f t="shared" si="2"/>
        <v>135678</v>
      </c>
      <c r="T22" s="279">
        <f t="shared" si="3"/>
        <v>356268</v>
      </c>
      <c r="U22" s="280">
        <f t="shared" si="4"/>
        <v>0.4829152210440364</v>
      </c>
      <c r="V22" s="221"/>
    </row>
    <row r="23" spans="1:22" ht="11.25">
      <c r="A23" s="271">
        <f>'[1]Budget'!A16</f>
        <v>6</v>
      </c>
      <c r="B23" s="499" t="s">
        <v>177</v>
      </c>
      <c r="C23" s="500"/>
      <c r="D23" s="500"/>
      <c r="E23" s="272"/>
      <c r="F23" s="273">
        <v>0</v>
      </c>
      <c r="G23" s="273">
        <v>5312</v>
      </c>
      <c r="H23" s="274">
        <v>0</v>
      </c>
      <c r="I23" s="275">
        <f t="shared" si="0"/>
        <v>5312</v>
      </c>
      <c r="J23" s="276">
        <v>0</v>
      </c>
      <c r="K23" s="277">
        <v>0</v>
      </c>
      <c r="L23" s="277">
        <v>312</v>
      </c>
      <c r="M23" s="278">
        <v>0</v>
      </c>
      <c r="N23" s="275">
        <f t="shared" si="1"/>
        <v>312</v>
      </c>
      <c r="O23" s="276">
        <v>0</v>
      </c>
      <c r="P23" s="277">
        <v>0</v>
      </c>
      <c r="Q23" s="277">
        <v>312</v>
      </c>
      <c r="R23" s="278">
        <v>0</v>
      </c>
      <c r="S23" s="275">
        <f t="shared" si="2"/>
        <v>312</v>
      </c>
      <c r="T23" s="279">
        <f t="shared" si="3"/>
        <v>5936</v>
      </c>
      <c r="U23" s="280">
        <f t="shared" si="4"/>
        <v>0.008046147147982418</v>
      </c>
      <c r="V23" s="221"/>
    </row>
    <row r="24" spans="1:22" ht="11.25">
      <c r="A24" s="286">
        <v>7</v>
      </c>
      <c r="B24" s="499" t="s">
        <v>178</v>
      </c>
      <c r="C24" s="500"/>
      <c r="D24" s="500"/>
      <c r="E24" s="272"/>
      <c r="F24" s="273">
        <v>0</v>
      </c>
      <c r="G24" s="273">
        <v>0</v>
      </c>
      <c r="H24" s="274">
        <v>0</v>
      </c>
      <c r="I24" s="275">
        <f t="shared" si="0"/>
        <v>0</v>
      </c>
      <c r="J24" s="276">
        <v>8000</v>
      </c>
      <c r="K24" s="277">
        <v>0</v>
      </c>
      <c r="L24" s="277">
        <v>0</v>
      </c>
      <c r="M24" s="278">
        <v>0</v>
      </c>
      <c r="N24" s="275">
        <f t="shared" si="1"/>
        <v>8000</v>
      </c>
      <c r="O24" s="276">
        <v>8000</v>
      </c>
      <c r="P24" s="277">
        <v>0</v>
      </c>
      <c r="Q24" s="277">
        <v>0</v>
      </c>
      <c r="R24" s="278"/>
      <c r="S24" s="275">
        <f t="shared" si="2"/>
        <v>8000</v>
      </c>
      <c r="T24" s="279">
        <f t="shared" si="3"/>
        <v>16000</v>
      </c>
      <c r="U24" s="280">
        <f t="shared" si="4"/>
        <v>0.021687728161677675</v>
      </c>
      <c r="V24" s="221"/>
    </row>
    <row r="25" spans="1:22" ht="11.25">
      <c r="A25" s="287">
        <v>8</v>
      </c>
      <c r="B25" s="486" t="s">
        <v>179</v>
      </c>
      <c r="C25" s="487"/>
      <c r="D25" s="487"/>
      <c r="E25" s="288"/>
      <c r="F25" s="273">
        <f>5682+602</f>
        <v>6284</v>
      </c>
      <c r="G25" s="281">
        <v>602</v>
      </c>
      <c r="H25" s="282">
        <v>602</v>
      </c>
      <c r="I25" s="289">
        <f t="shared" si="0"/>
        <v>7488</v>
      </c>
      <c r="J25" s="283">
        <v>11654</v>
      </c>
      <c r="K25" s="284">
        <v>3602</v>
      </c>
      <c r="L25" s="284">
        <v>4770</v>
      </c>
      <c r="M25" s="285">
        <v>602</v>
      </c>
      <c r="N25" s="289">
        <f t="shared" si="1"/>
        <v>20628</v>
      </c>
      <c r="O25" s="283">
        <v>11654</v>
      </c>
      <c r="P25" s="284">
        <v>3602</v>
      </c>
      <c r="Q25" s="284">
        <v>602</v>
      </c>
      <c r="R25" s="285">
        <v>602</v>
      </c>
      <c r="S25" s="289">
        <f t="shared" si="2"/>
        <v>16460</v>
      </c>
      <c r="T25" s="290">
        <f t="shared" si="3"/>
        <v>44576</v>
      </c>
      <c r="U25" s="291">
        <f t="shared" si="4"/>
        <v>0.060422010658434</v>
      </c>
      <c r="V25" s="292"/>
    </row>
    <row r="26" spans="1:22" ht="11.25">
      <c r="A26" s="287">
        <v>9</v>
      </c>
      <c r="B26" s="486" t="s">
        <v>180</v>
      </c>
      <c r="C26" s="487"/>
      <c r="D26" s="487"/>
      <c r="E26" s="288"/>
      <c r="F26" s="273">
        <v>650</v>
      </c>
      <c r="G26" s="281">
        <v>962</v>
      </c>
      <c r="H26" s="282">
        <v>4650</v>
      </c>
      <c r="I26" s="289">
        <f t="shared" si="0"/>
        <v>6262</v>
      </c>
      <c r="J26" s="283">
        <v>8233</v>
      </c>
      <c r="K26" s="284">
        <v>12426</v>
      </c>
      <c r="L26" s="284">
        <v>312</v>
      </c>
      <c r="M26" s="285">
        <v>4000</v>
      </c>
      <c r="N26" s="289">
        <f t="shared" si="1"/>
        <v>24971</v>
      </c>
      <c r="O26" s="283">
        <v>8883</v>
      </c>
      <c r="P26" s="284">
        <v>13388</v>
      </c>
      <c r="Q26" s="284">
        <v>650</v>
      </c>
      <c r="R26" s="285">
        <v>4650</v>
      </c>
      <c r="S26" s="289">
        <f t="shared" si="2"/>
        <v>27571</v>
      </c>
      <c r="T26" s="290">
        <f t="shared" si="3"/>
        <v>58804</v>
      </c>
      <c r="U26" s="291">
        <f t="shared" si="4"/>
        <v>0.07970782292620587</v>
      </c>
      <c r="V26" s="292"/>
    </row>
    <row r="27" spans="1:22" ht="11.25">
      <c r="A27" s="293">
        <v>10</v>
      </c>
      <c r="B27" s="499" t="s">
        <v>181</v>
      </c>
      <c r="C27" s="500"/>
      <c r="D27" s="500"/>
      <c r="E27" s="272"/>
      <c r="F27" s="273"/>
      <c r="G27" s="273"/>
      <c r="H27" s="274"/>
      <c r="I27" s="275">
        <f t="shared" si="0"/>
        <v>0</v>
      </c>
      <c r="J27" s="294"/>
      <c r="K27" s="295"/>
      <c r="L27" s="295"/>
      <c r="M27" s="296"/>
      <c r="N27" s="275">
        <f t="shared" si="1"/>
        <v>0</v>
      </c>
      <c r="O27" s="294"/>
      <c r="P27" s="295"/>
      <c r="Q27" s="295"/>
      <c r="R27" s="296"/>
      <c r="S27" s="275">
        <f t="shared" si="2"/>
        <v>0</v>
      </c>
      <c r="T27" s="279">
        <f t="shared" si="3"/>
        <v>0</v>
      </c>
      <c r="U27" s="280">
        <f t="shared" si="4"/>
      </c>
      <c r="V27" s="221"/>
    </row>
    <row r="28" spans="1:22" ht="11.25">
      <c r="A28" s="293">
        <v>11</v>
      </c>
      <c r="B28" s="499" t="s">
        <v>182</v>
      </c>
      <c r="C28" s="500"/>
      <c r="D28" s="500"/>
      <c r="E28" s="272"/>
      <c r="F28" s="273"/>
      <c r="G28" s="273"/>
      <c r="H28" s="274"/>
      <c r="I28" s="275">
        <f t="shared" si="0"/>
        <v>0</v>
      </c>
      <c r="J28" s="294"/>
      <c r="K28" s="295"/>
      <c r="L28" s="295"/>
      <c r="M28" s="296"/>
      <c r="N28" s="275">
        <f t="shared" si="1"/>
        <v>0</v>
      </c>
      <c r="O28" s="294"/>
      <c r="P28" s="295"/>
      <c r="Q28" s="295"/>
      <c r="R28" s="296"/>
      <c r="S28" s="275">
        <f t="shared" si="2"/>
        <v>0</v>
      </c>
      <c r="T28" s="279">
        <f t="shared" si="3"/>
        <v>0</v>
      </c>
      <c r="U28" s="280">
        <f t="shared" si="4"/>
      </c>
      <c r="V28" s="221"/>
    </row>
    <row r="29" spans="1:22" ht="11.25">
      <c r="A29" s="293">
        <v>12</v>
      </c>
      <c r="B29" s="499" t="s">
        <v>183</v>
      </c>
      <c r="C29" s="500"/>
      <c r="D29" s="500"/>
      <c r="E29" s="272"/>
      <c r="F29" s="273"/>
      <c r="G29" s="273"/>
      <c r="H29" s="274"/>
      <c r="I29" s="275">
        <f t="shared" si="0"/>
        <v>0</v>
      </c>
      <c r="J29" s="294"/>
      <c r="K29" s="295">
        <v>650</v>
      </c>
      <c r="L29" s="295">
        <v>650</v>
      </c>
      <c r="M29" s="296">
        <v>650</v>
      </c>
      <c r="N29" s="275">
        <f t="shared" si="1"/>
        <v>1950</v>
      </c>
      <c r="O29" s="294"/>
      <c r="P29" s="295"/>
      <c r="Q29" s="295"/>
      <c r="R29" s="296"/>
      <c r="S29" s="275">
        <f t="shared" si="2"/>
        <v>0</v>
      </c>
      <c r="T29" s="279">
        <f t="shared" si="3"/>
        <v>1950</v>
      </c>
      <c r="U29" s="280">
        <f t="shared" si="4"/>
        <v>0.0026431918697044665</v>
      </c>
      <c r="V29" s="221"/>
    </row>
    <row r="30" spans="1:22" ht="12" thickBot="1">
      <c r="A30" s="297">
        <v>13</v>
      </c>
      <c r="B30" s="501" t="s">
        <v>184</v>
      </c>
      <c r="C30" s="502"/>
      <c r="D30" s="502"/>
      <c r="E30" s="298"/>
      <c r="F30" s="299"/>
      <c r="G30" s="300"/>
      <c r="H30" s="301"/>
      <c r="I30" s="302">
        <f t="shared" si="0"/>
        <v>0</v>
      </c>
      <c r="J30" s="303"/>
      <c r="K30" s="300"/>
      <c r="L30" s="300"/>
      <c r="M30" s="301"/>
      <c r="N30" s="302">
        <f t="shared" si="1"/>
        <v>0</v>
      </c>
      <c r="O30" s="304"/>
      <c r="P30" s="305"/>
      <c r="Q30" s="305"/>
      <c r="R30" s="306"/>
      <c r="S30" s="302">
        <f t="shared" si="2"/>
        <v>0</v>
      </c>
      <c r="T30" s="307">
        <f t="shared" si="3"/>
        <v>0</v>
      </c>
      <c r="U30" s="308">
        <f t="shared" si="4"/>
      </c>
      <c r="V30" s="221"/>
    </row>
    <row r="31" spans="1:22" ht="12" thickBot="1">
      <c r="A31" s="432"/>
      <c r="B31" s="433"/>
      <c r="C31" s="433"/>
      <c r="D31" s="309" t="s">
        <v>185</v>
      </c>
      <c r="E31" s="310">
        <f>SUM(E18:E30)</f>
        <v>0</v>
      </c>
      <c r="F31" s="311">
        <f aca="true" t="shared" si="5" ref="F31:T31">SUM(F18:F30)</f>
        <v>109663</v>
      </c>
      <c r="G31" s="312">
        <f t="shared" si="5"/>
        <v>86602.8</v>
      </c>
      <c r="H31" s="313">
        <f t="shared" si="5"/>
        <v>5252</v>
      </c>
      <c r="I31" s="314">
        <f t="shared" si="5"/>
        <v>201517.8</v>
      </c>
      <c r="J31" s="310">
        <f t="shared" si="5"/>
        <v>79303</v>
      </c>
      <c r="K31" s="312">
        <f>SUM(K19:K30)</f>
        <v>113538</v>
      </c>
      <c r="L31" s="312">
        <f t="shared" si="5"/>
        <v>80949.8</v>
      </c>
      <c r="M31" s="313">
        <f t="shared" si="5"/>
        <v>5252</v>
      </c>
      <c r="N31" s="314">
        <f t="shared" si="5"/>
        <v>279042.8</v>
      </c>
      <c r="O31" s="310">
        <f t="shared" si="5"/>
        <v>79303</v>
      </c>
      <c r="P31" s="312">
        <f t="shared" si="5"/>
        <v>102080</v>
      </c>
      <c r="Q31" s="312">
        <f t="shared" si="5"/>
        <v>70548.8</v>
      </c>
      <c r="R31" s="313">
        <f t="shared" si="5"/>
        <v>5252</v>
      </c>
      <c r="S31" s="314">
        <f t="shared" si="5"/>
        <v>257183.8</v>
      </c>
      <c r="T31" s="310">
        <f t="shared" si="5"/>
        <v>737744.4</v>
      </c>
      <c r="U31" s="315">
        <f t="shared" si="4"/>
        <v>1</v>
      </c>
      <c r="V31" s="316"/>
    </row>
    <row r="32" spans="1:22" ht="11.25">
      <c r="A32" s="317"/>
      <c r="B32" s="318"/>
      <c r="C32" s="318"/>
      <c r="D32" s="319"/>
      <c r="E32" s="320">
        <f>IF(OR((E$47-E$31)&gt;0.51,(E$47-E$31)&lt;-0.51),"Check total with table B","")</f>
      </c>
      <c r="F32" s="321">
        <f aca="true" t="shared" si="6" ref="F32:T32">IF(OR((F$47-F$31)&gt;0.51,(F$47-F$31)&lt;-0.51),"Check total with table B","")</f>
      </c>
      <c r="G32" s="320">
        <f t="shared" si="6"/>
      </c>
      <c r="H32" s="320">
        <f t="shared" si="6"/>
      </c>
      <c r="I32" s="320">
        <f t="shared" si="6"/>
      </c>
      <c r="J32" s="320">
        <f t="shared" si="6"/>
      </c>
      <c r="K32" s="320">
        <f t="shared" si="6"/>
      </c>
      <c r="L32" s="320">
        <f t="shared" si="6"/>
      </c>
      <c r="M32" s="320">
        <f t="shared" si="6"/>
      </c>
      <c r="N32" s="320">
        <f t="shared" si="6"/>
      </c>
      <c r="O32" s="320">
        <f t="shared" si="6"/>
      </c>
      <c r="P32" s="320">
        <f t="shared" si="6"/>
      </c>
      <c r="Q32" s="320">
        <f t="shared" si="6"/>
      </c>
      <c r="R32" s="320">
        <f t="shared" si="6"/>
      </c>
      <c r="S32" s="320">
        <f t="shared" si="6"/>
      </c>
      <c r="T32" s="320">
        <f t="shared" si="6"/>
      </c>
      <c r="U32" s="322"/>
      <c r="V32" s="323"/>
    </row>
    <row r="33" spans="1:22" ht="11.25">
      <c r="A33" s="241" t="s">
        <v>186</v>
      </c>
      <c r="B33" s="242"/>
      <c r="C33" s="242"/>
      <c r="D33" s="241"/>
      <c r="E33" s="243"/>
      <c r="F33" s="244"/>
      <c r="G33" s="243"/>
      <c r="H33" s="243"/>
      <c r="I33" s="243"/>
      <c r="J33" s="243"/>
      <c r="K33" s="243"/>
      <c r="L33" s="243"/>
      <c r="M33" s="243"/>
      <c r="N33" s="243"/>
      <c r="O33" s="243"/>
      <c r="P33" s="243"/>
      <c r="Q33" s="243"/>
      <c r="R33" s="243"/>
      <c r="S33" s="243"/>
      <c r="T33" s="243"/>
      <c r="U33" s="243"/>
      <c r="V33" s="221"/>
    </row>
    <row r="34" spans="1:22" ht="12" thickBot="1">
      <c r="A34" s="245"/>
      <c r="B34" s="245"/>
      <c r="C34" s="245"/>
      <c r="D34" s="245"/>
      <c r="E34" s="245"/>
      <c r="F34" s="246"/>
      <c r="G34" s="245"/>
      <c r="H34" s="245"/>
      <c r="I34" s="245"/>
      <c r="J34" s="245"/>
      <c r="K34" s="245"/>
      <c r="L34" s="245"/>
      <c r="M34" s="245"/>
      <c r="N34" s="245"/>
      <c r="O34" s="245"/>
      <c r="P34" s="245"/>
      <c r="Q34" s="245"/>
      <c r="R34" s="245"/>
      <c r="S34" s="245"/>
      <c r="T34" s="245"/>
      <c r="U34" s="324"/>
      <c r="V34" s="245"/>
    </row>
    <row r="35" spans="1:22" ht="11.25">
      <c r="A35" s="478" t="s">
        <v>170</v>
      </c>
      <c r="B35" s="480" t="s">
        <v>187</v>
      </c>
      <c r="C35" s="504" t="s">
        <v>188</v>
      </c>
      <c r="D35" s="482" t="s">
        <v>40</v>
      </c>
      <c r="E35" s="485" t="str">
        <f>E16</f>
        <v>Year 3</v>
      </c>
      <c r="F35" s="484"/>
      <c r="G35" s="484"/>
      <c r="H35" s="484"/>
      <c r="I35" s="247" t="s">
        <v>172</v>
      </c>
      <c r="J35" s="484" t="str">
        <f>J16</f>
        <v>Year 4</v>
      </c>
      <c r="K35" s="484"/>
      <c r="L35" s="484"/>
      <c r="M35" s="484"/>
      <c r="N35" s="325" t="s">
        <v>172</v>
      </c>
      <c r="O35" s="467" t="str">
        <f>O16</f>
        <v>Year 5</v>
      </c>
      <c r="P35" s="468"/>
      <c r="Q35" s="468"/>
      <c r="R35" s="469"/>
      <c r="S35" s="470" t="str">
        <f>S16</f>
        <v>Year 5</v>
      </c>
      <c r="T35" s="247" t="str">
        <f>T16</f>
        <v>TOTAL</v>
      </c>
      <c r="U35" s="257"/>
      <c r="V35" s="221"/>
    </row>
    <row r="36" spans="1:22" ht="12" thickBot="1">
      <c r="A36" s="479"/>
      <c r="B36" s="503"/>
      <c r="C36" s="503"/>
      <c r="D36" s="483"/>
      <c r="E36" s="249" t="str">
        <f>E17</f>
        <v>Q9</v>
      </c>
      <c r="F36" s="250" t="str">
        <f>F17</f>
        <v>Q10</v>
      </c>
      <c r="G36" s="249" t="str">
        <f>G17</f>
        <v>Q11</v>
      </c>
      <c r="H36" s="251" t="str">
        <f>H17</f>
        <v>Q12</v>
      </c>
      <c r="I36" s="252" t="str">
        <f>E35</f>
        <v>Year 3</v>
      </c>
      <c r="J36" s="249" t="str">
        <f>J17</f>
        <v>Q13</v>
      </c>
      <c r="K36" s="249" t="str">
        <f>K17</f>
        <v>Q14</v>
      </c>
      <c r="L36" s="249" t="str">
        <f>L17</f>
        <v>Q15</v>
      </c>
      <c r="M36" s="251" t="str">
        <f>M17</f>
        <v>Q16</v>
      </c>
      <c r="N36" s="326" t="str">
        <f>J35</f>
        <v>Year 4</v>
      </c>
      <c r="O36" s="327" t="str">
        <f>O17</f>
        <v>Q17</v>
      </c>
      <c r="P36" s="328" t="str">
        <f>P17</f>
        <v>Q18</v>
      </c>
      <c r="Q36" s="328" t="str">
        <f>Q17</f>
        <v>Q19</v>
      </c>
      <c r="R36" s="329" t="str">
        <f>R17</f>
        <v>Q20</v>
      </c>
      <c r="S36" s="471"/>
      <c r="T36" s="256" t="str">
        <f>T17</f>
        <v>Phase 2</v>
      </c>
      <c r="U36" s="257" t="str">
        <f>U17</f>
        <v>%</v>
      </c>
      <c r="V36" s="221"/>
    </row>
    <row r="37" spans="1:22" ht="101.25">
      <c r="A37" s="330"/>
      <c r="B37" s="331" t="s">
        <v>56</v>
      </c>
      <c r="C37" s="332" t="s">
        <v>0</v>
      </c>
      <c r="D37" s="333" t="s">
        <v>85</v>
      </c>
      <c r="E37" s="334"/>
      <c r="F37" s="335">
        <v>5682</v>
      </c>
      <c r="G37" s="264">
        <v>0</v>
      </c>
      <c r="H37" s="265">
        <v>0</v>
      </c>
      <c r="I37" s="336">
        <f aca="true" t="shared" si="7" ref="I37:I46">SUM(E37:H37)</f>
        <v>5682</v>
      </c>
      <c r="J37" s="263"/>
      <c r="K37" s="264">
        <v>3000</v>
      </c>
      <c r="L37" s="264">
        <v>0</v>
      </c>
      <c r="M37" s="265">
        <v>0</v>
      </c>
      <c r="N37" s="337">
        <f>SUM(J37:M37)</f>
        <v>3000</v>
      </c>
      <c r="O37" s="263">
        <v>0</v>
      </c>
      <c r="P37" s="264">
        <v>3000</v>
      </c>
      <c r="Q37" s="264">
        <v>0</v>
      </c>
      <c r="R37" s="338">
        <v>0</v>
      </c>
      <c r="S37" s="337">
        <f>SUM(O37:R37)</f>
        <v>3000</v>
      </c>
      <c r="T37" s="339">
        <f>I37+N37+S37</f>
        <v>11682</v>
      </c>
      <c r="U37" s="340">
        <f aca="true" t="shared" si="8" ref="U37:U47">IF(T37&gt;0,(T37/$T$31),"")</f>
        <v>0.015834752524044912</v>
      </c>
      <c r="V37" s="341"/>
    </row>
    <row r="38" spans="1:22" ht="101.25">
      <c r="A38" s="342"/>
      <c r="B38" s="331" t="s">
        <v>56</v>
      </c>
      <c r="C38" s="332" t="s">
        <v>0</v>
      </c>
      <c r="D38" s="333" t="s">
        <v>79</v>
      </c>
      <c r="E38" s="343"/>
      <c r="F38" s="277">
        <v>60869</v>
      </c>
      <c r="G38" s="295">
        <v>42133</v>
      </c>
      <c r="H38" s="296">
        <v>0</v>
      </c>
      <c r="I38" s="344">
        <f t="shared" si="7"/>
        <v>103002</v>
      </c>
      <c r="J38" s="294">
        <v>58766</v>
      </c>
      <c r="K38" s="295">
        <v>63399</v>
      </c>
      <c r="L38" s="295">
        <v>37312</v>
      </c>
      <c r="M38" s="296">
        <v>0</v>
      </c>
      <c r="N38" s="345">
        <f aca="true" t="shared" si="9" ref="N38:N46">SUM(J38:M38)</f>
        <v>159477</v>
      </c>
      <c r="O38" s="294">
        <v>58766</v>
      </c>
      <c r="P38" s="295">
        <v>65690</v>
      </c>
      <c r="Q38" s="295">
        <v>37312</v>
      </c>
      <c r="R38" s="346">
        <v>0</v>
      </c>
      <c r="S38" s="345">
        <f aca="true" t="shared" si="10" ref="S38:S46">SUM(O38:R38)</f>
        <v>161768</v>
      </c>
      <c r="T38" s="345">
        <f aca="true" t="shared" si="11" ref="T38:T46">I38+N38+S38</f>
        <v>424247</v>
      </c>
      <c r="U38" s="347">
        <f t="shared" si="8"/>
        <v>0.5750596005879542</v>
      </c>
      <c r="V38" s="341"/>
    </row>
    <row r="39" spans="1:22" ht="90">
      <c r="A39" s="348"/>
      <c r="B39" s="331" t="s">
        <v>58</v>
      </c>
      <c r="C39" s="349" t="s">
        <v>1</v>
      </c>
      <c r="D39" s="333" t="s">
        <v>84</v>
      </c>
      <c r="E39" s="343"/>
      <c r="F39" s="277">
        <v>602</v>
      </c>
      <c r="G39" s="295">
        <v>602</v>
      </c>
      <c r="H39" s="296">
        <v>602</v>
      </c>
      <c r="I39" s="344">
        <f>SUM(E39:H39)</f>
        <v>1806</v>
      </c>
      <c r="J39" s="294">
        <v>11654</v>
      </c>
      <c r="K39" s="295">
        <v>602</v>
      </c>
      <c r="L39" s="295">
        <v>4770</v>
      </c>
      <c r="M39" s="296">
        <v>602</v>
      </c>
      <c r="N39" s="345">
        <f>SUM(J39:M39)</f>
        <v>17628</v>
      </c>
      <c r="O39" s="294">
        <v>11654</v>
      </c>
      <c r="P39" s="295">
        <v>602</v>
      </c>
      <c r="Q39" s="295">
        <v>602</v>
      </c>
      <c r="R39" s="346">
        <v>602</v>
      </c>
      <c r="S39" s="345">
        <f>SUM(O39:R39)</f>
        <v>13460</v>
      </c>
      <c r="T39" s="345">
        <f>I39+N39+S39</f>
        <v>32894</v>
      </c>
      <c r="U39" s="347">
        <f t="shared" si="8"/>
        <v>0.04458725813438909</v>
      </c>
      <c r="V39" s="341"/>
    </row>
    <row r="40" spans="1:22" ht="101.25">
      <c r="A40" s="348"/>
      <c r="B40" s="331" t="s">
        <v>56</v>
      </c>
      <c r="C40" s="349" t="s">
        <v>2</v>
      </c>
      <c r="D40" s="333" t="s">
        <v>202</v>
      </c>
      <c r="E40" s="343"/>
      <c r="F40" s="277">
        <v>21160</v>
      </c>
      <c r="G40" s="295">
        <v>35395</v>
      </c>
      <c r="H40" s="296">
        <v>4650</v>
      </c>
      <c r="I40" s="344">
        <f>SUM(F40:H40)</f>
        <v>61205</v>
      </c>
      <c r="J40" s="294">
        <v>8883</v>
      </c>
      <c r="K40" s="295">
        <v>31510</v>
      </c>
      <c r="L40" s="295">
        <v>35395</v>
      </c>
      <c r="M40" s="296">
        <v>4650</v>
      </c>
      <c r="N40" s="345">
        <f t="shared" si="9"/>
        <v>80438</v>
      </c>
      <c r="O40" s="294">
        <v>8883</v>
      </c>
      <c r="P40" s="295">
        <v>20362</v>
      </c>
      <c r="Q40" s="295">
        <v>29162</v>
      </c>
      <c r="R40" s="346">
        <v>4650</v>
      </c>
      <c r="S40" s="345">
        <f t="shared" si="10"/>
        <v>63057</v>
      </c>
      <c r="T40" s="345">
        <f>I40+N40+S40</f>
        <v>204700</v>
      </c>
      <c r="U40" s="347">
        <f t="shared" si="8"/>
        <v>0.27746737216846373</v>
      </c>
      <c r="V40" s="341"/>
    </row>
    <row r="41" spans="1:22" ht="101.25">
      <c r="A41" s="348"/>
      <c r="B41" s="331" t="s">
        <v>12</v>
      </c>
      <c r="C41" s="349" t="s">
        <v>2</v>
      </c>
      <c r="D41" s="333" t="s">
        <v>203</v>
      </c>
      <c r="E41" s="343"/>
      <c r="F41" s="277">
        <v>21350</v>
      </c>
      <c r="G41" s="350">
        <v>8472.8</v>
      </c>
      <c r="H41" s="351">
        <v>0</v>
      </c>
      <c r="I41" s="344">
        <f>SUM(F41:H41)</f>
        <v>29822.8</v>
      </c>
      <c r="J41" s="294">
        <v>0</v>
      </c>
      <c r="K41" s="295">
        <v>2601</v>
      </c>
      <c r="L41" s="295">
        <v>3472.8</v>
      </c>
      <c r="M41" s="296">
        <v>0</v>
      </c>
      <c r="N41" s="345">
        <f t="shared" si="9"/>
        <v>6073.8</v>
      </c>
      <c r="O41" s="294">
        <v>0</v>
      </c>
      <c r="P41" s="295">
        <v>0</v>
      </c>
      <c r="Q41" s="295">
        <v>3472.8</v>
      </c>
      <c r="R41" s="352">
        <v>0</v>
      </c>
      <c r="S41" s="345">
        <f t="shared" si="10"/>
        <v>3472.8</v>
      </c>
      <c r="T41" s="353">
        <f>I41+N41+S41</f>
        <v>39369.4</v>
      </c>
      <c r="U41" s="347">
        <f t="shared" si="8"/>
        <v>0.05336455281802207</v>
      </c>
      <c r="V41" s="341"/>
    </row>
    <row r="42" spans="1:22" ht="101.25">
      <c r="A42" s="348"/>
      <c r="B42" s="331" t="s">
        <v>12</v>
      </c>
      <c r="C42" s="349" t="s">
        <v>2</v>
      </c>
      <c r="D42" s="333" t="s">
        <v>22</v>
      </c>
      <c r="E42" s="343"/>
      <c r="F42" s="277">
        <v>0</v>
      </c>
      <c r="G42" s="295">
        <v>0</v>
      </c>
      <c r="H42" s="296">
        <v>0</v>
      </c>
      <c r="I42" s="344"/>
      <c r="J42" s="294">
        <v>0</v>
      </c>
      <c r="K42" s="295">
        <v>12426</v>
      </c>
      <c r="L42" s="295">
        <v>0</v>
      </c>
      <c r="M42" s="296">
        <v>0</v>
      </c>
      <c r="N42" s="345">
        <f t="shared" si="9"/>
        <v>12426</v>
      </c>
      <c r="O42" s="294">
        <v>0</v>
      </c>
      <c r="P42" s="295">
        <v>12426</v>
      </c>
      <c r="Q42" s="295"/>
      <c r="R42" s="346">
        <v>0</v>
      </c>
      <c r="S42" s="345">
        <f>+I42+N42</f>
        <v>12426</v>
      </c>
      <c r="T42" s="345">
        <f t="shared" si="11"/>
        <v>24852</v>
      </c>
      <c r="U42" s="347">
        <f t="shared" si="8"/>
        <v>0.03368646376712585</v>
      </c>
      <c r="V42" s="341"/>
    </row>
    <row r="43" spans="1:22" ht="22.5">
      <c r="A43" s="348"/>
      <c r="B43" s="331" t="s">
        <v>189</v>
      </c>
      <c r="C43" s="349"/>
      <c r="D43" s="333" t="s">
        <v>190</v>
      </c>
      <c r="E43" s="343"/>
      <c r="F43" s="277"/>
      <c r="G43" s="295"/>
      <c r="H43" s="296"/>
      <c r="I43" s="344">
        <f>SUM(E43:H43)</f>
        <v>0</v>
      </c>
      <c r="J43" s="294"/>
      <c r="K43" s="295"/>
      <c r="L43" s="295"/>
      <c r="M43" s="296"/>
      <c r="N43" s="345">
        <f>SUM(J43:M43)</f>
        <v>0</v>
      </c>
      <c r="O43" s="294"/>
      <c r="P43" s="295"/>
      <c r="Q43" s="295"/>
      <c r="R43" s="346"/>
      <c r="S43" s="345">
        <f>SUM(O43:R43)</f>
        <v>0</v>
      </c>
      <c r="T43" s="345">
        <f>I43+N43+S43</f>
        <v>0</v>
      </c>
      <c r="U43" s="347">
        <f t="shared" si="8"/>
      </c>
      <c r="V43" s="341"/>
    </row>
    <row r="44" spans="1:22" ht="22.5">
      <c r="A44" s="348"/>
      <c r="B44" s="331" t="s">
        <v>189</v>
      </c>
      <c r="C44" s="349"/>
      <c r="D44" s="333" t="s">
        <v>190</v>
      </c>
      <c r="E44" s="343"/>
      <c r="F44" s="277"/>
      <c r="G44" s="295"/>
      <c r="H44" s="296"/>
      <c r="I44" s="344">
        <f t="shared" si="7"/>
        <v>0</v>
      </c>
      <c r="J44" s="294"/>
      <c r="K44" s="295"/>
      <c r="L44" s="295"/>
      <c r="M44" s="296"/>
      <c r="N44" s="345">
        <f t="shared" si="9"/>
        <v>0</v>
      </c>
      <c r="O44" s="294"/>
      <c r="P44" s="295"/>
      <c r="Q44" s="295"/>
      <c r="R44" s="346"/>
      <c r="S44" s="345">
        <f t="shared" si="10"/>
        <v>0</v>
      </c>
      <c r="T44" s="345">
        <f t="shared" si="11"/>
        <v>0</v>
      </c>
      <c r="U44" s="347">
        <f t="shared" si="8"/>
      </c>
      <c r="V44" s="341"/>
    </row>
    <row r="45" spans="1:22" ht="22.5">
      <c r="A45" s="348"/>
      <c r="B45" s="331" t="s">
        <v>189</v>
      </c>
      <c r="C45" s="349"/>
      <c r="D45" s="333" t="s">
        <v>190</v>
      </c>
      <c r="E45" s="343"/>
      <c r="F45" s="277"/>
      <c r="G45" s="295"/>
      <c r="H45" s="296"/>
      <c r="I45" s="344">
        <f t="shared" si="7"/>
        <v>0</v>
      </c>
      <c r="J45" s="294"/>
      <c r="K45" s="295"/>
      <c r="L45" s="295"/>
      <c r="M45" s="296"/>
      <c r="N45" s="345">
        <f t="shared" si="9"/>
        <v>0</v>
      </c>
      <c r="O45" s="294"/>
      <c r="P45" s="295"/>
      <c r="Q45" s="295"/>
      <c r="R45" s="346"/>
      <c r="S45" s="345">
        <f t="shared" si="10"/>
        <v>0</v>
      </c>
      <c r="T45" s="345">
        <f t="shared" si="11"/>
        <v>0</v>
      </c>
      <c r="U45" s="347">
        <f t="shared" si="8"/>
      </c>
      <c r="V45" s="341"/>
    </row>
    <row r="46" spans="1:22" ht="23.25" thickBot="1">
      <c r="A46" s="348"/>
      <c r="B46" s="331" t="s">
        <v>189</v>
      </c>
      <c r="C46" s="349"/>
      <c r="D46" s="333" t="s">
        <v>190</v>
      </c>
      <c r="E46" s="354"/>
      <c r="F46" s="355"/>
      <c r="G46" s="305"/>
      <c r="H46" s="306"/>
      <c r="I46" s="356">
        <f t="shared" si="7"/>
        <v>0</v>
      </c>
      <c r="J46" s="304"/>
      <c r="K46" s="305"/>
      <c r="L46" s="305"/>
      <c r="M46" s="306"/>
      <c r="N46" s="357">
        <f t="shared" si="9"/>
        <v>0</v>
      </c>
      <c r="O46" s="304"/>
      <c r="P46" s="305"/>
      <c r="Q46" s="305"/>
      <c r="R46" s="358"/>
      <c r="S46" s="357">
        <f t="shared" si="10"/>
        <v>0</v>
      </c>
      <c r="T46" s="357">
        <f t="shared" si="11"/>
        <v>0</v>
      </c>
      <c r="U46" s="359">
        <f t="shared" si="8"/>
      </c>
      <c r="V46" s="341"/>
    </row>
    <row r="47" spans="1:22" ht="12" thickBot="1">
      <c r="A47" s="488" t="s">
        <v>185</v>
      </c>
      <c r="B47" s="489"/>
      <c r="C47" s="489"/>
      <c r="D47" s="489"/>
      <c r="E47" s="360">
        <f aca="true" t="shared" si="12" ref="E47:T47">SUM(E34:E46)</f>
        <v>0</v>
      </c>
      <c r="F47" s="311">
        <f t="shared" si="12"/>
        <v>109663</v>
      </c>
      <c r="G47" s="312">
        <f t="shared" si="12"/>
        <v>86602.8</v>
      </c>
      <c r="H47" s="313">
        <f t="shared" si="12"/>
        <v>5252</v>
      </c>
      <c r="I47" s="314">
        <f t="shared" si="12"/>
        <v>201517.8</v>
      </c>
      <c r="J47" s="310">
        <f t="shared" si="12"/>
        <v>79303</v>
      </c>
      <c r="K47" s="312">
        <f t="shared" si="12"/>
        <v>113538</v>
      </c>
      <c r="L47" s="312">
        <f t="shared" si="12"/>
        <v>80949.8</v>
      </c>
      <c r="M47" s="313">
        <f t="shared" si="12"/>
        <v>5252</v>
      </c>
      <c r="N47" s="314">
        <f t="shared" si="12"/>
        <v>279042.8</v>
      </c>
      <c r="O47" s="310">
        <f t="shared" si="12"/>
        <v>79303</v>
      </c>
      <c r="P47" s="312">
        <f t="shared" si="12"/>
        <v>102080</v>
      </c>
      <c r="Q47" s="312">
        <f t="shared" si="12"/>
        <v>70548.8</v>
      </c>
      <c r="R47" s="313">
        <f t="shared" si="12"/>
        <v>5252</v>
      </c>
      <c r="S47" s="314">
        <f t="shared" si="12"/>
        <v>257183.8</v>
      </c>
      <c r="T47" s="361">
        <f t="shared" si="12"/>
        <v>737744.4</v>
      </c>
      <c r="U47" s="315">
        <f t="shared" si="8"/>
        <v>1</v>
      </c>
      <c r="V47" s="316"/>
    </row>
    <row r="48" spans="1:22" ht="11.25">
      <c r="A48" s="490" t="s">
        <v>39</v>
      </c>
      <c r="B48" s="491"/>
      <c r="C48" s="491"/>
      <c r="D48" s="492"/>
      <c r="E48" s="320"/>
      <c r="F48" s="321"/>
      <c r="G48" s="320"/>
      <c r="H48" s="320"/>
      <c r="I48" s="320"/>
      <c r="J48" s="320"/>
      <c r="K48" s="320"/>
      <c r="L48" s="320"/>
      <c r="M48" s="320"/>
      <c r="N48" s="320"/>
      <c r="O48" s="320"/>
      <c r="P48" s="320"/>
      <c r="Q48" s="320"/>
      <c r="R48" s="320"/>
      <c r="S48" s="320"/>
      <c r="T48" s="320"/>
      <c r="U48" s="322"/>
      <c r="V48" s="323"/>
    </row>
    <row r="49" spans="1:22" ht="11.25">
      <c r="A49" s="493"/>
      <c r="B49" s="494"/>
      <c r="C49" s="494"/>
      <c r="D49" s="495"/>
      <c r="E49" s="323"/>
      <c r="F49" s="227"/>
      <c r="G49" s="323"/>
      <c r="H49" s="323"/>
      <c r="I49" s="323"/>
      <c r="J49" s="323"/>
      <c r="K49" s="323"/>
      <c r="L49" s="323"/>
      <c r="M49" s="323"/>
      <c r="N49" s="323"/>
      <c r="O49" s="323"/>
      <c r="P49" s="323"/>
      <c r="Q49" s="323"/>
      <c r="R49" s="323"/>
      <c r="S49" s="323"/>
      <c r="T49" s="323"/>
      <c r="U49" s="323"/>
      <c r="V49" s="323"/>
    </row>
    <row r="50" spans="1:22" ht="11.25">
      <c r="A50" s="496"/>
      <c r="B50" s="497"/>
      <c r="C50" s="497"/>
      <c r="D50" s="498"/>
      <c r="E50" s="323"/>
      <c r="F50" s="227"/>
      <c r="G50" s="323"/>
      <c r="H50" s="323"/>
      <c r="I50" s="323"/>
      <c r="J50" s="323"/>
      <c r="K50" s="323"/>
      <c r="L50" s="323"/>
      <c r="M50" s="323"/>
      <c r="N50" s="323"/>
      <c r="O50" s="323"/>
      <c r="P50" s="323"/>
      <c r="Q50" s="323"/>
      <c r="R50" s="323"/>
      <c r="S50" s="323"/>
      <c r="T50" s="323"/>
      <c r="U50" s="323"/>
      <c r="V50" s="323"/>
    </row>
    <row r="51" spans="1:22" ht="11.25">
      <c r="A51" s="362" t="s">
        <v>204</v>
      </c>
      <c r="B51" s="363"/>
      <c r="C51" s="363"/>
      <c r="D51" s="363"/>
      <c r="E51" s="323"/>
      <c r="F51" s="227"/>
      <c r="G51" s="323"/>
      <c r="H51" s="323"/>
      <c r="I51" s="323"/>
      <c r="J51" s="323"/>
      <c r="K51" s="323"/>
      <c r="L51" s="323"/>
      <c r="M51" s="323"/>
      <c r="N51" s="323"/>
      <c r="O51" s="323"/>
      <c r="P51" s="323"/>
      <c r="Q51" s="323"/>
      <c r="R51" s="323"/>
      <c r="S51" s="323"/>
      <c r="T51" s="323"/>
      <c r="U51" s="323"/>
      <c r="V51" s="323"/>
    </row>
    <row r="52" spans="1:22" ht="11.25">
      <c r="A52" s="364"/>
      <c r="B52" s="363"/>
      <c r="C52" s="363"/>
      <c r="D52" s="363"/>
      <c r="E52" s="323"/>
      <c r="F52" s="227"/>
      <c r="G52" s="323"/>
      <c r="H52" s="323"/>
      <c r="I52" s="323"/>
      <c r="J52" s="323"/>
      <c r="K52" s="323"/>
      <c r="L52" s="323"/>
      <c r="M52" s="323"/>
      <c r="N52" s="323"/>
      <c r="O52" s="323"/>
      <c r="P52" s="323"/>
      <c r="Q52" s="323"/>
      <c r="R52" s="323"/>
      <c r="S52" s="323"/>
      <c r="T52" s="323"/>
      <c r="U52" s="323"/>
      <c r="V52" s="323"/>
    </row>
    <row r="53" spans="1:22" ht="11.25">
      <c r="A53" s="241" t="s">
        <v>205</v>
      </c>
      <c r="B53" s="242"/>
      <c r="C53" s="242"/>
      <c r="D53" s="241"/>
      <c r="E53" s="243"/>
      <c r="F53" s="244"/>
      <c r="G53" s="243"/>
      <c r="H53" s="243"/>
      <c r="I53" s="243"/>
      <c r="J53" s="243"/>
      <c r="K53" s="243"/>
      <c r="L53" s="243"/>
      <c r="M53" s="243"/>
      <c r="N53" s="243"/>
      <c r="O53" s="243"/>
      <c r="P53" s="243"/>
      <c r="Q53" s="243"/>
      <c r="R53" s="243"/>
      <c r="S53" s="243"/>
      <c r="T53" s="243"/>
      <c r="U53" s="243"/>
      <c r="V53" s="221"/>
    </row>
    <row r="54" spans="1:22" ht="12" thickBot="1">
      <c r="A54" s="245"/>
      <c r="B54" s="245"/>
      <c r="C54" s="245"/>
      <c r="D54" s="245"/>
      <c r="E54" s="245"/>
      <c r="F54" s="246"/>
      <c r="G54" s="245"/>
      <c r="H54" s="245"/>
      <c r="I54" s="245"/>
      <c r="J54" s="245"/>
      <c r="K54" s="245"/>
      <c r="L54" s="245"/>
      <c r="M54" s="245"/>
      <c r="N54" s="245"/>
      <c r="O54" s="245"/>
      <c r="P54" s="245"/>
      <c r="Q54" s="245"/>
      <c r="R54" s="245"/>
      <c r="S54" s="245"/>
      <c r="T54" s="245"/>
      <c r="U54" s="365"/>
      <c r="V54" s="245"/>
    </row>
    <row r="55" spans="1:22" ht="11.25">
      <c r="A55" s="478" t="s">
        <v>170</v>
      </c>
      <c r="B55" s="480" t="s">
        <v>191</v>
      </c>
      <c r="C55" s="480" t="s">
        <v>192</v>
      </c>
      <c r="D55" s="482" t="s">
        <v>193</v>
      </c>
      <c r="E55" s="484" t="str">
        <f>E35</f>
        <v>Year 3</v>
      </c>
      <c r="F55" s="484"/>
      <c r="G55" s="484"/>
      <c r="H55" s="484"/>
      <c r="I55" s="247" t="s">
        <v>172</v>
      </c>
      <c r="J55" s="484" t="str">
        <f>J35</f>
        <v>Year 4</v>
      </c>
      <c r="K55" s="484"/>
      <c r="L55" s="484"/>
      <c r="M55" s="484"/>
      <c r="N55" s="325" t="s">
        <v>172</v>
      </c>
      <c r="O55" s="467" t="str">
        <f>O35</f>
        <v>Year 5</v>
      </c>
      <c r="P55" s="468"/>
      <c r="Q55" s="468"/>
      <c r="R55" s="469"/>
      <c r="S55" s="470" t="str">
        <f>S35</f>
        <v>Year 5</v>
      </c>
      <c r="T55" s="247" t="str">
        <f>T35</f>
        <v>TOTAL</v>
      </c>
      <c r="U55" s="248"/>
      <c r="V55" s="221"/>
    </row>
    <row r="56" spans="1:22" ht="12" thickBot="1">
      <c r="A56" s="479"/>
      <c r="B56" s="481"/>
      <c r="C56" s="481"/>
      <c r="D56" s="483"/>
      <c r="E56" s="249" t="str">
        <f>E36</f>
        <v>Q9</v>
      </c>
      <c r="F56" s="250" t="str">
        <f>F36</f>
        <v>Q10</v>
      </c>
      <c r="G56" s="249" t="str">
        <f>G36</f>
        <v>Q11</v>
      </c>
      <c r="H56" s="251" t="str">
        <f>H36</f>
        <v>Q12</v>
      </c>
      <c r="I56" s="252" t="str">
        <f>E55</f>
        <v>Year 3</v>
      </c>
      <c r="J56" s="249" t="str">
        <f>J36</f>
        <v>Q13</v>
      </c>
      <c r="K56" s="249" t="str">
        <f>K36</f>
        <v>Q14</v>
      </c>
      <c r="L56" s="249" t="str">
        <f>L36</f>
        <v>Q15</v>
      </c>
      <c r="M56" s="251" t="str">
        <f>M36</f>
        <v>Q16</v>
      </c>
      <c r="N56" s="326" t="str">
        <f>J55</f>
        <v>Year 4</v>
      </c>
      <c r="O56" s="327" t="str">
        <f>O36</f>
        <v>Q17</v>
      </c>
      <c r="P56" s="328" t="str">
        <f>P36</f>
        <v>Q18</v>
      </c>
      <c r="Q56" s="328" t="str">
        <f>Q36</f>
        <v>Q19</v>
      </c>
      <c r="R56" s="329" t="str">
        <f>R36</f>
        <v>Q20</v>
      </c>
      <c r="S56" s="471"/>
      <c r="T56" s="256" t="str">
        <f>T36</f>
        <v>Phase 2</v>
      </c>
      <c r="U56" s="257" t="str">
        <f>U36</f>
        <v>%</v>
      </c>
      <c r="V56" s="221"/>
    </row>
    <row r="57" spans="1:22" ht="22.5">
      <c r="A57" s="366">
        <v>1</v>
      </c>
      <c r="B57" s="367" t="s">
        <v>161</v>
      </c>
      <c r="C57" s="367" t="s">
        <v>47</v>
      </c>
      <c r="D57" s="368" t="s">
        <v>111</v>
      </c>
      <c r="E57" s="334"/>
      <c r="F57" s="335">
        <v>109663</v>
      </c>
      <c r="G57" s="264">
        <v>86602.8</v>
      </c>
      <c r="H57" s="265">
        <v>5252</v>
      </c>
      <c r="I57" s="336">
        <f aca="true" t="shared" si="13" ref="I57:I64">SUM(E57:H57)</f>
        <v>201517.8</v>
      </c>
      <c r="J57" s="263">
        <v>79303</v>
      </c>
      <c r="K57" s="264">
        <v>113538</v>
      </c>
      <c r="L57" s="264">
        <v>80949.8</v>
      </c>
      <c r="M57" s="265">
        <v>5252</v>
      </c>
      <c r="N57" s="339">
        <f aca="true" t="shared" si="14" ref="N57:N64">SUM(J57:M57)</f>
        <v>279042.8</v>
      </c>
      <c r="O57" s="263">
        <v>79303</v>
      </c>
      <c r="P57" s="264">
        <v>102080</v>
      </c>
      <c r="Q57" s="264">
        <v>70548.8</v>
      </c>
      <c r="R57" s="265">
        <v>5252</v>
      </c>
      <c r="S57" s="339">
        <f aca="true" t="shared" si="15" ref="S57:S64">SUM(O57:R57)</f>
        <v>257183.8</v>
      </c>
      <c r="T57" s="369">
        <f aca="true" t="shared" si="16" ref="T57:T64">N57+I57+S57</f>
        <v>737744.3999999999</v>
      </c>
      <c r="U57" s="340">
        <f aca="true" t="shared" si="17" ref="U57:U64">IF(T57&gt;0,(T57/$T$47),"")</f>
        <v>0.9999999999999999</v>
      </c>
      <c r="V57" s="370"/>
    </row>
    <row r="58" spans="1:22" ht="22.5">
      <c r="A58" s="371">
        <v>2</v>
      </c>
      <c r="B58" s="372" t="s">
        <v>38</v>
      </c>
      <c r="C58" s="372"/>
      <c r="D58" s="373" t="s">
        <v>189</v>
      </c>
      <c r="E58" s="343"/>
      <c r="F58" s="277"/>
      <c r="G58" s="295"/>
      <c r="H58" s="296"/>
      <c r="I58" s="344">
        <f t="shared" si="13"/>
        <v>0</v>
      </c>
      <c r="J58" s="294"/>
      <c r="K58" s="295"/>
      <c r="L58" s="295"/>
      <c r="M58" s="296"/>
      <c r="N58" s="374">
        <f t="shared" si="14"/>
        <v>0</v>
      </c>
      <c r="O58" s="294"/>
      <c r="P58" s="295"/>
      <c r="Q58" s="295"/>
      <c r="R58" s="296"/>
      <c r="S58" s="374">
        <f t="shared" si="15"/>
        <v>0</v>
      </c>
      <c r="T58" s="375">
        <f t="shared" si="16"/>
        <v>0</v>
      </c>
      <c r="U58" s="347">
        <f t="shared" si="17"/>
      </c>
      <c r="V58" s="370"/>
    </row>
    <row r="59" spans="1:22" ht="22.5">
      <c r="A59" s="371">
        <v>3</v>
      </c>
      <c r="B59" s="372" t="s">
        <v>38</v>
      </c>
      <c r="C59" s="372"/>
      <c r="D59" s="373" t="s">
        <v>189</v>
      </c>
      <c r="E59" s="343"/>
      <c r="F59" s="277"/>
      <c r="G59" s="295"/>
      <c r="H59" s="296"/>
      <c r="I59" s="344">
        <f>SUM(E59:H59)</f>
        <v>0</v>
      </c>
      <c r="J59" s="294"/>
      <c r="K59" s="295"/>
      <c r="L59" s="295"/>
      <c r="M59" s="296"/>
      <c r="N59" s="374">
        <f>SUM(J59:M59)</f>
        <v>0</v>
      </c>
      <c r="O59" s="294"/>
      <c r="P59" s="295"/>
      <c r="Q59" s="295"/>
      <c r="R59" s="296"/>
      <c r="S59" s="374">
        <f>SUM(O59:R59)</f>
        <v>0</v>
      </c>
      <c r="T59" s="375">
        <f>N59+I59+S59</f>
        <v>0</v>
      </c>
      <c r="U59" s="347">
        <f t="shared" si="17"/>
      </c>
      <c r="V59" s="370"/>
    </row>
    <row r="60" spans="1:22" ht="22.5">
      <c r="A60" s="371">
        <v>3</v>
      </c>
      <c r="B60" s="372" t="s">
        <v>38</v>
      </c>
      <c r="C60" s="372"/>
      <c r="D60" s="373" t="s">
        <v>189</v>
      </c>
      <c r="E60" s="343"/>
      <c r="F60" s="277"/>
      <c r="G60" s="295"/>
      <c r="H60" s="296"/>
      <c r="I60" s="344">
        <f t="shared" si="13"/>
        <v>0</v>
      </c>
      <c r="J60" s="294"/>
      <c r="K60" s="295"/>
      <c r="L60" s="295"/>
      <c r="M60" s="296"/>
      <c r="N60" s="374">
        <f t="shared" si="14"/>
        <v>0</v>
      </c>
      <c r="O60" s="294"/>
      <c r="P60" s="295"/>
      <c r="Q60" s="295"/>
      <c r="R60" s="296"/>
      <c r="S60" s="374">
        <f t="shared" si="15"/>
        <v>0</v>
      </c>
      <c r="T60" s="375">
        <f t="shared" si="16"/>
        <v>0</v>
      </c>
      <c r="U60" s="347">
        <f t="shared" si="17"/>
      </c>
      <c r="V60" s="370"/>
    </row>
    <row r="61" spans="1:22" ht="22.5">
      <c r="A61" s="376">
        <v>4</v>
      </c>
      <c r="B61" s="372" t="s">
        <v>38</v>
      </c>
      <c r="C61" s="377"/>
      <c r="D61" s="373" t="s">
        <v>189</v>
      </c>
      <c r="E61" s="343"/>
      <c r="F61" s="277"/>
      <c r="G61" s="295"/>
      <c r="H61" s="296"/>
      <c r="I61" s="344">
        <f t="shared" si="13"/>
        <v>0</v>
      </c>
      <c r="J61" s="294"/>
      <c r="K61" s="295"/>
      <c r="L61" s="295"/>
      <c r="M61" s="296"/>
      <c r="N61" s="374">
        <f t="shared" si="14"/>
        <v>0</v>
      </c>
      <c r="O61" s="294"/>
      <c r="P61" s="295"/>
      <c r="Q61" s="295"/>
      <c r="R61" s="296"/>
      <c r="S61" s="374">
        <f t="shared" si="15"/>
        <v>0</v>
      </c>
      <c r="T61" s="375">
        <f t="shared" si="16"/>
        <v>0</v>
      </c>
      <c r="U61" s="347">
        <f t="shared" si="17"/>
      </c>
      <c r="V61" s="370"/>
    </row>
    <row r="62" spans="1:22" ht="22.5">
      <c r="A62" s="371">
        <v>5</v>
      </c>
      <c r="B62" s="372" t="s">
        <v>38</v>
      </c>
      <c r="C62" s="372"/>
      <c r="D62" s="373" t="s">
        <v>189</v>
      </c>
      <c r="E62" s="343"/>
      <c r="F62" s="277"/>
      <c r="G62" s="295"/>
      <c r="H62" s="296"/>
      <c r="I62" s="344">
        <f t="shared" si="13"/>
        <v>0</v>
      </c>
      <c r="J62" s="294"/>
      <c r="K62" s="295"/>
      <c r="L62" s="295"/>
      <c r="M62" s="296"/>
      <c r="N62" s="374">
        <f t="shared" si="14"/>
        <v>0</v>
      </c>
      <c r="O62" s="294"/>
      <c r="P62" s="295"/>
      <c r="Q62" s="295"/>
      <c r="R62" s="296"/>
      <c r="S62" s="374">
        <f t="shared" si="15"/>
        <v>0</v>
      </c>
      <c r="T62" s="375">
        <f t="shared" si="16"/>
        <v>0</v>
      </c>
      <c r="U62" s="347">
        <f t="shared" si="17"/>
      </c>
      <c r="V62" s="370"/>
    </row>
    <row r="63" spans="1:22" ht="22.5">
      <c r="A63" s="371">
        <v>6</v>
      </c>
      <c r="B63" s="372" t="s">
        <v>38</v>
      </c>
      <c r="C63" s="372"/>
      <c r="D63" s="373" t="s">
        <v>189</v>
      </c>
      <c r="E63" s="343"/>
      <c r="F63" s="277"/>
      <c r="G63" s="295"/>
      <c r="H63" s="296"/>
      <c r="I63" s="344">
        <f t="shared" si="13"/>
        <v>0</v>
      </c>
      <c r="J63" s="294"/>
      <c r="K63" s="295"/>
      <c r="L63" s="295"/>
      <c r="M63" s="296"/>
      <c r="N63" s="374">
        <f t="shared" si="14"/>
        <v>0</v>
      </c>
      <c r="O63" s="294"/>
      <c r="P63" s="295"/>
      <c r="Q63" s="295"/>
      <c r="R63" s="296"/>
      <c r="S63" s="374">
        <f t="shared" si="15"/>
        <v>0</v>
      </c>
      <c r="T63" s="375">
        <f t="shared" si="16"/>
        <v>0</v>
      </c>
      <c r="U63" s="347">
        <f t="shared" si="17"/>
      </c>
      <c r="V63" s="370"/>
    </row>
    <row r="64" spans="1:22" ht="23.25" thickBot="1">
      <c r="A64" s="376">
        <v>7</v>
      </c>
      <c r="B64" s="377" t="s">
        <v>38</v>
      </c>
      <c r="C64" s="377"/>
      <c r="D64" s="373" t="s">
        <v>189</v>
      </c>
      <c r="E64" s="378"/>
      <c r="F64" s="379"/>
      <c r="G64" s="380"/>
      <c r="H64" s="381"/>
      <c r="I64" s="382">
        <f t="shared" si="13"/>
        <v>0</v>
      </c>
      <c r="J64" s="383"/>
      <c r="K64" s="380"/>
      <c r="L64" s="380"/>
      <c r="M64" s="381"/>
      <c r="N64" s="384">
        <f t="shared" si="14"/>
        <v>0</v>
      </c>
      <c r="O64" s="383"/>
      <c r="P64" s="380"/>
      <c r="Q64" s="380"/>
      <c r="R64" s="381"/>
      <c r="S64" s="384">
        <f t="shared" si="15"/>
        <v>0</v>
      </c>
      <c r="T64" s="385">
        <f t="shared" si="16"/>
        <v>0</v>
      </c>
      <c r="U64" s="359">
        <f t="shared" si="17"/>
      </c>
      <c r="V64" s="370"/>
    </row>
    <row r="65" spans="1:22" ht="12" thickBot="1">
      <c r="A65" s="386"/>
      <c r="B65" s="387"/>
      <c r="C65" s="387"/>
      <c r="D65" s="309" t="s">
        <v>185</v>
      </c>
      <c r="E65" s="388">
        <f>SUM(E57:E64)</f>
        <v>0</v>
      </c>
      <c r="F65" s="389">
        <f aca="true" t="shared" si="18" ref="F65:T65">SUM(F57:F64)</f>
        <v>109663</v>
      </c>
      <c r="G65" s="388">
        <f t="shared" si="18"/>
        <v>86602.8</v>
      </c>
      <c r="H65" s="388">
        <f t="shared" si="18"/>
        <v>5252</v>
      </c>
      <c r="I65" s="388">
        <f t="shared" si="18"/>
        <v>201517.8</v>
      </c>
      <c r="J65" s="388">
        <f t="shared" si="18"/>
        <v>79303</v>
      </c>
      <c r="K65" s="388">
        <f t="shared" si="18"/>
        <v>113538</v>
      </c>
      <c r="L65" s="388">
        <f t="shared" si="18"/>
        <v>80949.8</v>
      </c>
      <c r="M65" s="388">
        <f t="shared" si="18"/>
        <v>5252</v>
      </c>
      <c r="N65" s="388">
        <f t="shared" si="18"/>
        <v>279042.8</v>
      </c>
      <c r="O65" s="388">
        <f t="shared" si="18"/>
        <v>79303</v>
      </c>
      <c r="P65" s="388">
        <f t="shared" si="18"/>
        <v>102080</v>
      </c>
      <c r="Q65" s="388">
        <f t="shared" si="18"/>
        <v>70548.8</v>
      </c>
      <c r="R65" s="388">
        <f t="shared" si="18"/>
        <v>5252</v>
      </c>
      <c r="S65" s="388">
        <f t="shared" si="18"/>
        <v>257183.8</v>
      </c>
      <c r="T65" s="390">
        <f t="shared" si="18"/>
        <v>737744.3999999999</v>
      </c>
      <c r="U65" s="391">
        <f>IF(T65&gt;0,(T65/$T$65),"")</f>
        <v>1</v>
      </c>
      <c r="V65" s="316"/>
    </row>
    <row r="66" spans="1:22" ht="11.25">
      <c r="A66" s="472" t="s">
        <v>39</v>
      </c>
      <c r="B66" s="473"/>
      <c r="C66" s="473"/>
      <c r="D66" s="474"/>
      <c r="E66" s="320"/>
      <c r="F66" s="321"/>
      <c r="G66" s="320"/>
      <c r="H66" s="320"/>
      <c r="I66" s="320"/>
      <c r="J66" s="320"/>
      <c r="K66" s="320"/>
      <c r="L66" s="320"/>
      <c r="M66" s="320"/>
      <c r="N66" s="320"/>
      <c r="O66" s="320"/>
      <c r="P66" s="320"/>
      <c r="Q66" s="320"/>
      <c r="R66" s="320"/>
      <c r="S66" s="320"/>
      <c r="T66" s="320"/>
      <c r="U66" s="323"/>
      <c r="V66" s="323"/>
    </row>
    <row r="67" spans="1:22" ht="11.25">
      <c r="A67" s="475"/>
      <c r="B67" s="476"/>
      <c r="C67" s="476"/>
      <c r="D67" s="477"/>
      <c r="E67" s="323"/>
      <c r="F67" s="227"/>
      <c r="G67" s="323"/>
      <c r="H67" s="323"/>
      <c r="I67" s="323"/>
      <c r="J67" s="323"/>
      <c r="K67" s="323"/>
      <c r="L67" s="323"/>
      <c r="M67" s="323"/>
      <c r="N67" s="323"/>
      <c r="O67" s="323"/>
      <c r="P67" s="323"/>
      <c r="Q67" s="323"/>
      <c r="R67" s="323"/>
      <c r="S67" s="323"/>
      <c r="T67" s="323"/>
      <c r="U67" s="323"/>
      <c r="V67" s="323"/>
    </row>
    <row r="68" spans="1:22" ht="11.25">
      <c r="A68" s="239" t="s">
        <v>206</v>
      </c>
      <c r="B68" s="318"/>
      <c r="C68" s="318"/>
      <c r="D68" s="322"/>
      <c r="E68" s="323"/>
      <c r="F68" s="227"/>
      <c r="G68" s="323"/>
      <c r="H68" s="323"/>
      <c r="I68" s="323"/>
      <c r="J68" s="323"/>
      <c r="K68" s="323"/>
      <c r="L68" s="323"/>
      <c r="M68" s="323"/>
      <c r="N68" s="323"/>
      <c r="O68" s="323"/>
      <c r="P68" s="323"/>
      <c r="Q68" s="323"/>
      <c r="R68" s="323"/>
      <c r="S68" s="323"/>
      <c r="T68" s="323"/>
      <c r="U68" s="323"/>
      <c r="V68" s="323"/>
    </row>
    <row r="69" spans="1:22" ht="11.25">
      <c r="A69" s="221"/>
      <c r="B69" s="239"/>
      <c r="C69" s="239"/>
      <c r="D69" s="239"/>
      <c r="E69" s="221"/>
      <c r="F69" s="227"/>
      <c r="G69" s="221"/>
      <c r="H69" s="221"/>
      <c r="I69" s="221"/>
      <c r="J69" s="221"/>
      <c r="K69" s="221"/>
      <c r="L69" s="221"/>
      <c r="M69" s="221"/>
      <c r="N69" s="221"/>
      <c r="O69" s="221"/>
      <c r="P69" s="221"/>
      <c r="Q69" s="221"/>
      <c r="R69" s="221"/>
      <c r="S69" s="221"/>
      <c r="T69" s="221"/>
      <c r="U69" s="221"/>
      <c r="V69" s="221"/>
    </row>
  </sheetData>
  <sheetProtection/>
  <mergeCells count="58">
    <mergeCell ref="A8:B8"/>
    <mergeCell ref="C8:D8"/>
    <mergeCell ref="A4:B4"/>
    <mergeCell ref="C4:D4"/>
    <mergeCell ref="A1:D1"/>
    <mergeCell ref="E1:I1"/>
    <mergeCell ref="A2:C2"/>
    <mergeCell ref="A3:B3"/>
    <mergeCell ref="A5:B5"/>
    <mergeCell ref="C5:D5"/>
    <mergeCell ref="A6:B6"/>
    <mergeCell ref="C6:D6"/>
    <mergeCell ref="A7:B7"/>
    <mergeCell ref="C7:D7"/>
    <mergeCell ref="A9:B9"/>
    <mergeCell ref="C9:D9"/>
    <mergeCell ref="A12:D12"/>
    <mergeCell ref="A16:A17"/>
    <mergeCell ref="B16:D17"/>
    <mergeCell ref="E9:S9"/>
    <mergeCell ref="A11:D11"/>
    <mergeCell ref="S16:S17"/>
    <mergeCell ref="B18:D18"/>
    <mergeCell ref="B19:D19"/>
    <mergeCell ref="B20:D20"/>
    <mergeCell ref="B21:D21"/>
    <mergeCell ref="B22:D22"/>
    <mergeCell ref="J16:M16"/>
    <mergeCell ref="O16:R16"/>
    <mergeCell ref="B23:D23"/>
    <mergeCell ref="B24:D24"/>
    <mergeCell ref="B25:D25"/>
    <mergeCell ref="E16:H16"/>
    <mergeCell ref="B27:D27"/>
    <mergeCell ref="A48:D50"/>
    <mergeCell ref="B29:D29"/>
    <mergeCell ref="B30:D30"/>
    <mergeCell ref="A31:C31"/>
    <mergeCell ref="A35:A36"/>
    <mergeCell ref="B35:B36"/>
    <mergeCell ref="C35:C36"/>
    <mergeCell ref="D35:D36"/>
    <mergeCell ref="E35:H35"/>
    <mergeCell ref="J35:M35"/>
    <mergeCell ref="O35:R35"/>
    <mergeCell ref="S35:S36"/>
    <mergeCell ref="B26:D26"/>
    <mergeCell ref="A47:D47"/>
    <mergeCell ref="B28:D28"/>
    <mergeCell ref="O55:R55"/>
    <mergeCell ref="S55:S56"/>
    <mergeCell ref="A66:D67"/>
    <mergeCell ref="A55:A56"/>
    <mergeCell ref="B55:B56"/>
    <mergeCell ref="C55:C56"/>
    <mergeCell ref="D55:D56"/>
    <mergeCell ref="E55:H55"/>
    <mergeCell ref="J55:M55"/>
  </mergeCells>
  <conditionalFormatting sqref="E65:T65">
    <cfRule type="expression" priority="8" dxfId="0" stopIfTrue="1">
      <formula>(E$65-E$31)&gt;=0.99</formula>
    </cfRule>
    <cfRule type="expression" priority="9" dxfId="0" stopIfTrue="1">
      <formula>(E$65-E$31)&lt;=-0.99</formula>
    </cfRule>
  </conditionalFormatting>
  <conditionalFormatting sqref="F31:T31">
    <cfRule type="expression" priority="6" dxfId="0" stopIfTrue="1">
      <formula>(F31-F$47)&gt;=0.51</formula>
    </cfRule>
    <cfRule type="expression" priority="7" dxfId="0" stopIfTrue="1">
      <formula>(F$47-F31)&gt;0.51</formula>
    </cfRule>
  </conditionalFormatting>
  <conditionalFormatting sqref="E47:T47">
    <cfRule type="expression" priority="4" dxfId="0" stopIfTrue="1">
      <formula>(E47-E$31)&gt;=0.51</formula>
    </cfRule>
    <cfRule type="expression" priority="5" dxfId="0" stopIfTrue="1">
      <formula>(E$31-E47)&gt;=0.51</formula>
    </cfRule>
  </conditionalFormatting>
  <conditionalFormatting sqref="U58:U65 U19:U31 U38:U47">
    <cfRule type="cellIs" priority="3" dxfId="18" operator="equal" stopIfTrue="1">
      <formula>$W$5</formula>
    </cfRule>
  </conditionalFormatting>
  <conditionalFormatting sqref="E31">
    <cfRule type="expression" priority="1" dxfId="0" stopIfTrue="1">
      <formula>(E31-E$47)&gt;=0.51</formula>
    </cfRule>
    <cfRule type="expression" priority="2" dxfId="0" stopIfTrue="1">
      <formula>(E$47-E31)&gt;0.51</formula>
    </cfRule>
  </conditionalFormatting>
  <dataValidations count="11">
    <dataValidation type="custom" showInputMessage="1" showErrorMessage="1" sqref="S18:S30 N18:N30 S37:S46 N37:N46">
      <formula1>SUM(O18:R18)</formula1>
    </dataValidation>
    <dataValidation type="custom" showInputMessage="1" showErrorMessage="1" sqref="I37:I46">
      <formula1>SUM(E37:H37)</formula1>
    </dataValidation>
    <dataValidation type="custom" showInputMessage="1" showErrorMessage="1" sqref="T37:T46">
      <formula1>SUM(I37,N37,S37)</formula1>
    </dataValidation>
    <dataValidation type="custom" showInputMessage="1" showErrorMessage="1" sqref="U37:U46">
      <formula1>T37/$T$31</formula1>
    </dataValidation>
    <dataValidation type="list" allowBlank="1" showErrorMessage="1" errorTitle="Invalid Data" error="You must select from the list only." sqref="B57:B64">
      <formula1>"Please Select …,PR,SR"</formula1>
    </dataValidation>
    <dataValidation type="list" allowBlank="1" showErrorMessage="1" errorTitle="Invalid Data" error="You must select an implementing entity type from the list only." sqref="D57:D64">
      <formula1>listie</formula1>
    </dataValidation>
    <dataValidation type="list" allowBlank="1" showInputMessage="1" showErrorMessage="1" sqref="E1">
      <formula1>$AQ$1:$AQ$7</formula1>
    </dataValidation>
    <dataValidation type="list" allowBlank="1" showInputMessage="1" showErrorMessage="1" sqref="C7">
      <formula1>"Please Select …,USD,EURO"</formula1>
    </dataValidation>
    <dataValidation type="list" allowBlank="1" showInputMessage="1" showErrorMessage="1" prompt="BEFORE SELECTING THE MACRO-CATEGORY, PLEASE ENSURE THAT THE DISEASE COMPONENT HAS BEEN SELECTED" sqref="B37:B46">
      <formula1>MacrocategoriesALL</formula1>
    </dataValidation>
    <dataValidation type="list" allowBlank="1" showInputMessage="1" promptTitle="SDA" prompt="YOU MUST SELECT THE PROPER MACRO-CATEGORY BEFORE SELECTING AN SDA.&#10;&#10;Please select the most appropriate SDA from the list below. If an SDA in the attachment to the grant agreement is not present, you may type in the name of this SDA." sqref="D37:D46">
      <formula1>INDIRECT($E$1)</formula1>
    </dataValidation>
    <dataValidation type="list" allowBlank="1" showInputMessage="1" showErrorMessage="1" sqref="C8:D8">
      <formula1>"Please Select …,Phase 1, Phase 2, Consolidated Phase 1, Consolidated Phase 2, RCC I,RCC II"</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Analysis Template</dc:title>
  <dc:subject/>
  <dc:creator>SBoateng</dc:creator>
  <cp:keywords/>
  <dc:description/>
  <cp:lastModifiedBy>suneeta</cp:lastModifiedBy>
  <cp:lastPrinted>2010-04-01T09:36:38Z</cp:lastPrinted>
  <dcterms:created xsi:type="dcterms:W3CDTF">2002-08-20T11:04:26Z</dcterms:created>
  <dcterms:modified xsi:type="dcterms:W3CDTF">2011-07-21T05:23:53Z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rant ID">
    <vt:lpwstr>5</vt:lpwstr>
  </property>
  <property fmtid="{D5CDD505-2E9C-101B-9397-08002B2CF9AE}" pid="3" name="Country">
    <vt:lpwstr>2</vt:lpwstr>
  </property>
  <property fmtid="{D5CDD505-2E9C-101B-9397-08002B2CF9AE}" pid="4" name="Round">
    <vt:lpwstr>7</vt:lpwstr>
  </property>
  <property fmtid="{D5CDD505-2E9C-101B-9397-08002B2CF9AE}" pid="5" name="Document Language">
    <vt:lpwstr>1</vt:lpwstr>
  </property>
  <property fmtid="{D5CDD505-2E9C-101B-9397-08002B2CF9AE}" pid="6" name="ContentType">
    <vt:lpwstr>Document</vt:lpwstr>
  </property>
</Properties>
</file>